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png" ContentType="image/png"/>
  <Default Extension="rels" ContentType="application/vnd.openxmlformats-package.relationships+xml"/>
  <Default Extension="vml" ContentType="application/vnd.openxmlformats-officedocument.vmlDrawing"/>
  <Default Extension="wdp" ContentType="image/vnd.ms-photo"/>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ate1904="1" showInkAnnotation="0" codeName="ThisWorkbook" autoCompressPictures="0"/>
  <mc:AlternateContent xmlns:mc="http://schemas.openxmlformats.org/markup-compatibility/2006">
    <mc:Choice Requires="x15">
      <x15ac:absPath xmlns:x15ac="http://schemas.microsoft.com/office/spreadsheetml/2010/11/ac" url="J:\2026 NSAA Work Files\2026 Survey File\"/>
    </mc:Choice>
  </mc:AlternateContent>
  <xr:revisionPtr revIDLastSave="0" documentId="8_{611413A5-0A6F-4672-91EE-230A32573AC5}" xr6:coauthVersionLast="47" xr6:coauthVersionMax="47" xr10:uidLastSave="{00000000-0000-0000-0000-000000000000}"/>
  <workbookProtection workbookAlgorithmName="SHA-512" workbookHashValue="/w2YB7Gx3t/o0CJVEidp5H07pYviSzy706R/hqxW/4DvFOvFIalT42+iAxftKb2BTBDJi9dTrTDg0qbeB54zbw==" workbookSaltValue="2hIakzTqA5gbyTOfOpUqbw==" workbookSpinCount="100000" lockStructure="1"/>
  <bookViews>
    <workbookView xWindow="-120" yWindow="-120" windowWidth="38640" windowHeight="15720" tabRatio="642" xr2:uid="{00000000-000D-0000-FFFF-FFFF00000000}"/>
  </bookViews>
  <sheets>
    <sheet name="2026 Instructions" sheetId="21" r:id="rId1"/>
    <sheet name="Resort Data" sheetId="24" r:id="rId2"/>
    <sheet name="Labor and Emp Data" sheetId="22" r:id="rId3"/>
    <sheet name="Job Detail Data" sheetId="14" r:id="rId4"/>
    <sheet name="Reference Conversions" sheetId="16" r:id="rId5"/>
    <sheet name="Reference Prevailing Wage " sheetId="17" r:id="rId6"/>
    <sheet name="2026 Confidentiality Info" sheetId="23" r:id="rId7"/>
  </sheets>
  <definedNames>
    <definedName name="_xlnm.Print_Area" localSheetId="3">'Job Detail Data'!$C$2:$M$257</definedName>
    <definedName name="_xlnm.Print_Area" localSheetId="5">'Reference Prevailing Wage '!$A$1:$B$157</definedName>
    <definedName name="_xlnm.Print_Titles" localSheetId="3">'Job Detail Data'!$2:$5</definedName>
    <definedName name="Yes">'Job Detail Data'!#REF!</definedName>
    <definedName name="YesNo">'Job Detail Data'!#REF!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V251" i="14" l="1"/>
  <c r="U251" i="14"/>
  <c r="T251" i="14"/>
  <c r="S251" i="14"/>
  <c r="R251" i="14"/>
  <c r="Q251" i="14"/>
  <c r="P251" i="14"/>
  <c r="O251" i="14"/>
  <c r="V250" i="14"/>
  <c r="U250" i="14"/>
  <c r="T250" i="14"/>
  <c r="S250" i="14"/>
  <c r="R250" i="14"/>
  <c r="Q250" i="14"/>
  <c r="P250" i="14"/>
  <c r="O250" i="14"/>
  <c r="L16" i="22"/>
  <c r="M16" i="22"/>
  <c r="AA16" i="22"/>
  <c r="Z16" i="22"/>
  <c r="Y16" i="22"/>
  <c r="T16" i="22"/>
  <c r="W16" i="22"/>
  <c r="V16" i="22"/>
  <c r="U16" i="22"/>
  <c r="R16" i="22"/>
  <c r="Q16" i="22"/>
  <c r="P16" i="22"/>
  <c r="O16" i="22"/>
  <c r="T15" i="24"/>
  <c r="S15" i="24"/>
  <c r="R15" i="24"/>
  <c r="Q15" i="24"/>
  <c r="O15" i="24"/>
  <c r="N15" i="24"/>
  <c r="L15" i="24"/>
  <c r="K15" i="24"/>
  <c r="J15" i="24"/>
  <c r="I15" i="24"/>
  <c r="K16" i="22"/>
  <c r="V34" i="14"/>
  <c r="U34" i="14"/>
  <c r="T34" i="14"/>
  <c r="S34" i="14"/>
  <c r="R34" i="14"/>
  <c r="Q34" i="14"/>
  <c r="P34" i="14"/>
  <c r="O34" i="14"/>
  <c r="B250" i="14" l="1"/>
  <c r="B251" i="14"/>
  <c r="B34" i="14"/>
  <c r="J16" i="22"/>
  <c r="I16" i="22"/>
  <c r="T17" i="22" s="1"/>
  <c r="V257" i="14" l="1"/>
  <c r="V258" i="14"/>
  <c r="V259" i="14"/>
  <c r="V260" i="14"/>
  <c r="V261" i="14"/>
  <c r="V262" i="14"/>
  <c r="V263" i="14"/>
  <c r="V264" i="14"/>
  <c r="V265" i="14"/>
  <c r="V266" i="14"/>
  <c r="V267" i="14"/>
  <c r="V268" i="14"/>
  <c r="V269" i="14"/>
  <c r="V270" i="14"/>
  <c r="V271" i="14"/>
  <c r="V272" i="14"/>
  <c r="V273" i="14"/>
  <c r="V274" i="14"/>
  <c r="V275" i="14"/>
  <c r="V276" i="14"/>
  <c r="V277" i="14"/>
  <c r="V256" i="14"/>
  <c r="O254" i="14"/>
  <c r="U254" i="14"/>
  <c r="V254" i="14"/>
  <c r="O253" i="14"/>
  <c r="U253" i="14"/>
  <c r="V253" i="14"/>
  <c r="O252" i="14"/>
  <c r="U252" i="14"/>
  <c r="V252" i="14"/>
  <c r="O249" i="14"/>
  <c r="U249" i="14"/>
  <c r="V249" i="14"/>
  <c r="O248" i="14"/>
  <c r="U248" i="14"/>
  <c r="V248" i="14"/>
  <c r="O247" i="14"/>
  <c r="U247" i="14"/>
  <c r="V247" i="14"/>
  <c r="O246" i="14"/>
  <c r="U246" i="14"/>
  <c r="V246" i="14"/>
  <c r="O245" i="14"/>
  <c r="U245" i="14"/>
  <c r="V245" i="14"/>
  <c r="O244" i="14"/>
  <c r="U244" i="14"/>
  <c r="V244" i="14"/>
  <c r="O243" i="14"/>
  <c r="U243" i="14"/>
  <c r="V243" i="14"/>
  <c r="O242" i="14"/>
  <c r="U242" i="14"/>
  <c r="V242" i="14"/>
  <c r="O241" i="14"/>
  <c r="U241" i="14"/>
  <c r="V241" i="14"/>
  <c r="O240" i="14"/>
  <c r="U240" i="14"/>
  <c r="V240" i="14"/>
  <c r="O239" i="14"/>
  <c r="U239" i="14"/>
  <c r="V239" i="14"/>
  <c r="O238" i="14"/>
  <c r="U238" i="14"/>
  <c r="V238" i="14"/>
  <c r="O237" i="14"/>
  <c r="U237" i="14"/>
  <c r="V237" i="14"/>
  <c r="O236" i="14"/>
  <c r="U236" i="14"/>
  <c r="V236" i="14"/>
  <c r="O235" i="14"/>
  <c r="U235" i="14"/>
  <c r="V235" i="14"/>
  <c r="O234" i="14"/>
  <c r="U234" i="14"/>
  <c r="V234" i="14"/>
  <c r="O233" i="14"/>
  <c r="U233" i="14"/>
  <c r="V233" i="14"/>
  <c r="O232" i="14"/>
  <c r="U232" i="14"/>
  <c r="V232" i="14"/>
  <c r="O231" i="14"/>
  <c r="U231" i="14"/>
  <c r="V231" i="14"/>
  <c r="O230" i="14"/>
  <c r="U230" i="14"/>
  <c r="V230" i="14"/>
  <c r="O229" i="14"/>
  <c r="U229" i="14"/>
  <c r="V229" i="14"/>
  <c r="O228" i="14"/>
  <c r="U228" i="14"/>
  <c r="V228" i="14"/>
  <c r="O227" i="14"/>
  <c r="U227" i="14"/>
  <c r="V227" i="14"/>
  <c r="O226" i="14"/>
  <c r="U226" i="14"/>
  <c r="V226" i="14"/>
  <c r="O225" i="14"/>
  <c r="U225" i="14"/>
  <c r="V225" i="14"/>
  <c r="O224" i="14"/>
  <c r="U224" i="14"/>
  <c r="V224" i="14"/>
  <c r="O223" i="14"/>
  <c r="U223" i="14"/>
  <c r="V223" i="14"/>
  <c r="O222" i="14"/>
  <c r="U222" i="14"/>
  <c r="V222" i="14"/>
  <c r="O221" i="14"/>
  <c r="U221" i="14"/>
  <c r="V221" i="14"/>
  <c r="O220" i="14"/>
  <c r="U220" i="14"/>
  <c r="V220" i="14"/>
  <c r="O219" i="14"/>
  <c r="U219" i="14"/>
  <c r="V219" i="14"/>
  <c r="O218" i="14"/>
  <c r="U218" i="14"/>
  <c r="V218" i="14"/>
  <c r="O217" i="14"/>
  <c r="U217" i="14"/>
  <c r="V217" i="14"/>
  <c r="O216" i="14"/>
  <c r="U216" i="14"/>
  <c r="V216" i="14"/>
  <c r="O215" i="14"/>
  <c r="U215" i="14"/>
  <c r="V215" i="14"/>
  <c r="O214" i="14"/>
  <c r="U214" i="14"/>
  <c r="V214" i="14"/>
  <c r="O213" i="14"/>
  <c r="U213" i="14"/>
  <c r="V213" i="14"/>
  <c r="O212" i="14"/>
  <c r="U212" i="14"/>
  <c r="V212" i="14"/>
  <c r="O211" i="14"/>
  <c r="U211" i="14"/>
  <c r="V211" i="14"/>
  <c r="O210" i="14"/>
  <c r="U210" i="14"/>
  <c r="V210" i="14"/>
  <c r="O209" i="14"/>
  <c r="U209" i="14"/>
  <c r="V209" i="14"/>
  <c r="O208" i="14"/>
  <c r="U208" i="14"/>
  <c r="V208" i="14"/>
  <c r="O207" i="14"/>
  <c r="U207" i="14"/>
  <c r="V207" i="14"/>
  <c r="O206" i="14"/>
  <c r="U206" i="14"/>
  <c r="V206" i="14"/>
  <c r="O205" i="14"/>
  <c r="U205" i="14"/>
  <c r="V205" i="14"/>
  <c r="O204" i="14"/>
  <c r="U204" i="14"/>
  <c r="V204" i="14"/>
  <c r="O203" i="14"/>
  <c r="U203" i="14"/>
  <c r="V203" i="14"/>
  <c r="O202" i="14"/>
  <c r="U202" i="14"/>
  <c r="V202" i="14"/>
  <c r="O201" i="14"/>
  <c r="U201" i="14"/>
  <c r="V201" i="14"/>
  <c r="O200" i="14"/>
  <c r="U200" i="14"/>
  <c r="V200" i="14"/>
  <c r="O199" i="14"/>
  <c r="U199" i="14"/>
  <c r="V199" i="14"/>
  <c r="O198" i="14"/>
  <c r="U198" i="14"/>
  <c r="V198" i="14"/>
  <c r="O197" i="14"/>
  <c r="U197" i="14"/>
  <c r="V197" i="14"/>
  <c r="O196" i="14"/>
  <c r="U196" i="14"/>
  <c r="V196" i="14"/>
  <c r="O195" i="14"/>
  <c r="U195" i="14"/>
  <c r="V195" i="14"/>
  <c r="O194" i="14"/>
  <c r="U194" i="14"/>
  <c r="V194" i="14"/>
  <c r="O193" i="14"/>
  <c r="U193" i="14"/>
  <c r="V193" i="14"/>
  <c r="O192" i="14"/>
  <c r="U192" i="14"/>
  <c r="V192" i="14"/>
  <c r="O191" i="14"/>
  <c r="U191" i="14"/>
  <c r="V191" i="14"/>
  <c r="O190" i="14"/>
  <c r="U190" i="14"/>
  <c r="V190" i="14"/>
  <c r="O189" i="14"/>
  <c r="U189" i="14"/>
  <c r="V189" i="14"/>
  <c r="O188" i="14"/>
  <c r="U188" i="14"/>
  <c r="V188" i="14"/>
  <c r="O187" i="14"/>
  <c r="U187" i="14"/>
  <c r="V187" i="14"/>
  <c r="O186" i="14"/>
  <c r="U186" i="14"/>
  <c r="V186" i="14"/>
  <c r="O185" i="14"/>
  <c r="U185" i="14"/>
  <c r="V185" i="14"/>
  <c r="O184" i="14"/>
  <c r="U184" i="14"/>
  <c r="V184" i="14"/>
  <c r="O183" i="14"/>
  <c r="U183" i="14"/>
  <c r="V183" i="14"/>
  <c r="O182" i="14"/>
  <c r="U182" i="14"/>
  <c r="V182" i="14"/>
  <c r="O181" i="14"/>
  <c r="U181" i="14"/>
  <c r="V181" i="14"/>
  <c r="O180" i="14"/>
  <c r="U180" i="14"/>
  <c r="V180" i="14"/>
  <c r="O179" i="14"/>
  <c r="U179" i="14"/>
  <c r="V179" i="14"/>
  <c r="O178" i="14"/>
  <c r="U178" i="14"/>
  <c r="V178" i="14"/>
  <c r="O177" i="14"/>
  <c r="U177" i="14"/>
  <c r="V177" i="14"/>
  <c r="O176" i="14"/>
  <c r="U176" i="14"/>
  <c r="V176" i="14"/>
  <c r="O175" i="14"/>
  <c r="U175" i="14"/>
  <c r="V175" i="14"/>
  <c r="O174" i="14"/>
  <c r="U174" i="14"/>
  <c r="V174" i="14"/>
  <c r="O173" i="14"/>
  <c r="U173" i="14"/>
  <c r="V173" i="14"/>
  <c r="O172" i="14"/>
  <c r="U172" i="14"/>
  <c r="V172" i="14"/>
  <c r="O171" i="14"/>
  <c r="U171" i="14"/>
  <c r="V171" i="14"/>
  <c r="O170" i="14"/>
  <c r="U170" i="14"/>
  <c r="V170" i="14"/>
  <c r="O169" i="14"/>
  <c r="U169" i="14"/>
  <c r="V169" i="14"/>
  <c r="O168" i="14"/>
  <c r="U168" i="14"/>
  <c r="V168" i="14"/>
  <c r="O167" i="14"/>
  <c r="U167" i="14"/>
  <c r="V167" i="14"/>
  <c r="O166" i="14"/>
  <c r="U166" i="14"/>
  <c r="V166" i="14"/>
  <c r="O165" i="14"/>
  <c r="U165" i="14"/>
  <c r="V165" i="14"/>
  <c r="O164" i="14"/>
  <c r="U164" i="14"/>
  <c r="V164" i="14"/>
  <c r="O163" i="14"/>
  <c r="U163" i="14"/>
  <c r="V163" i="14"/>
  <c r="O162" i="14"/>
  <c r="U162" i="14"/>
  <c r="V162" i="14"/>
  <c r="O161" i="14"/>
  <c r="U161" i="14"/>
  <c r="V161" i="14"/>
  <c r="O160" i="14"/>
  <c r="U160" i="14"/>
  <c r="V160" i="14"/>
  <c r="O159" i="14"/>
  <c r="U159" i="14"/>
  <c r="V159" i="14"/>
  <c r="O158" i="14"/>
  <c r="U158" i="14"/>
  <c r="V158" i="14"/>
  <c r="O157" i="14"/>
  <c r="U157" i="14"/>
  <c r="V157" i="14"/>
  <c r="O156" i="14"/>
  <c r="U156" i="14"/>
  <c r="V156" i="14"/>
  <c r="O155" i="14"/>
  <c r="U155" i="14"/>
  <c r="V155" i="14"/>
  <c r="O154" i="14"/>
  <c r="U154" i="14"/>
  <c r="V154" i="14"/>
  <c r="O153" i="14"/>
  <c r="U153" i="14"/>
  <c r="V153" i="14"/>
  <c r="O152" i="14"/>
  <c r="U152" i="14"/>
  <c r="V152" i="14"/>
  <c r="O151" i="14"/>
  <c r="U151" i="14"/>
  <c r="V151" i="14"/>
  <c r="O150" i="14"/>
  <c r="U150" i="14"/>
  <c r="V150" i="14"/>
  <c r="O149" i="14"/>
  <c r="U149" i="14"/>
  <c r="V149" i="14"/>
  <c r="O148" i="14"/>
  <c r="U148" i="14"/>
  <c r="V148" i="14"/>
  <c r="O147" i="14"/>
  <c r="U147" i="14"/>
  <c r="V147" i="14"/>
  <c r="O146" i="14"/>
  <c r="U146" i="14"/>
  <c r="V146" i="14"/>
  <c r="O145" i="14"/>
  <c r="U145" i="14"/>
  <c r="V145" i="14"/>
  <c r="O144" i="14"/>
  <c r="U144" i="14"/>
  <c r="V144" i="14"/>
  <c r="O143" i="14"/>
  <c r="U143" i="14"/>
  <c r="V143" i="14"/>
  <c r="O142" i="14"/>
  <c r="U142" i="14"/>
  <c r="V142" i="14"/>
  <c r="O141" i="14"/>
  <c r="U141" i="14"/>
  <c r="V141" i="14"/>
  <c r="O140" i="14"/>
  <c r="U140" i="14"/>
  <c r="V140" i="14"/>
  <c r="O139" i="14"/>
  <c r="U139" i="14"/>
  <c r="V139" i="14"/>
  <c r="O138" i="14"/>
  <c r="U138" i="14"/>
  <c r="V138" i="14"/>
  <c r="O137" i="14"/>
  <c r="U137" i="14"/>
  <c r="V137" i="14"/>
  <c r="O136" i="14"/>
  <c r="U136" i="14"/>
  <c r="V136" i="14"/>
  <c r="O135" i="14"/>
  <c r="U135" i="14"/>
  <c r="V135" i="14"/>
  <c r="O134" i="14"/>
  <c r="U134" i="14"/>
  <c r="V134" i="14"/>
  <c r="O133" i="14"/>
  <c r="U133" i="14"/>
  <c r="V133" i="14"/>
  <c r="O132" i="14"/>
  <c r="U132" i="14"/>
  <c r="V132" i="14"/>
  <c r="O131" i="14"/>
  <c r="U131" i="14"/>
  <c r="V131" i="14"/>
  <c r="O130" i="14"/>
  <c r="U130" i="14"/>
  <c r="V130" i="14"/>
  <c r="O129" i="14"/>
  <c r="U129" i="14"/>
  <c r="V129" i="14"/>
  <c r="O128" i="14"/>
  <c r="U128" i="14"/>
  <c r="V128" i="14"/>
  <c r="O127" i="14"/>
  <c r="U127" i="14"/>
  <c r="V127" i="14"/>
  <c r="O126" i="14"/>
  <c r="U126" i="14"/>
  <c r="V126" i="14"/>
  <c r="O125" i="14"/>
  <c r="U125" i="14"/>
  <c r="V125" i="14"/>
  <c r="O124" i="14"/>
  <c r="U124" i="14"/>
  <c r="V124" i="14"/>
  <c r="O123" i="14"/>
  <c r="U123" i="14"/>
  <c r="V123" i="14"/>
  <c r="O122" i="14"/>
  <c r="U122" i="14"/>
  <c r="V122" i="14"/>
  <c r="O121" i="14"/>
  <c r="U121" i="14"/>
  <c r="V121" i="14"/>
  <c r="O120" i="14"/>
  <c r="U120" i="14"/>
  <c r="V120" i="14"/>
  <c r="O119" i="14"/>
  <c r="U119" i="14"/>
  <c r="V119" i="14"/>
  <c r="O118" i="14"/>
  <c r="U118" i="14"/>
  <c r="V118" i="14"/>
  <c r="O117" i="14"/>
  <c r="U117" i="14"/>
  <c r="V117" i="14"/>
  <c r="O116" i="14"/>
  <c r="U116" i="14"/>
  <c r="V116" i="14"/>
  <c r="O115" i="14"/>
  <c r="U115" i="14"/>
  <c r="V115" i="14"/>
  <c r="O114" i="14"/>
  <c r="U114" i="14"/>
  <c r="V114" i="14"/>
  <c r="O113" i="14"/>
  <c r="U113" i="14"/>
  <c r="V113" i="14"/>
  <c r="O112" i="14"/>
  <c r="U112" i="14"/>
  <c r="V112" i="14"/>
  <c r="O111" i="14"/>
  <c r="U111" i="14"/>
  <c r="V111" i="14"/>
  <c r="O110" i="14"/>
  <c r="U110" i="14"/>
  <c r="V110" i="14"/>
  <c r="O109" i="14"/>
  <c r="U109" i="14"/>
  <c r="V109" i="14"/>
  <c r="O108" i="14"/>
  <c r="U108" i="14"/>
  <c r="V108" i="14"/>
  <c r="O107" i="14"/>
  <c r="U107" i="14"/>
  <c r="V107" i="14"/>
  <c r="O106" i="14"/>
  <c r="U106" i="14"/>
  <c r="V106" i="14"/>
  <c r="O105" i="14"/>
  <c r="U105" i="14"/>
  <c r="V105" i="14"/>
  <c r="O104" i="14"/>
  <c r="U104" i="14"/>
  <c r="V104" i="14"/>
  <c r="O103" i="14"/>
  <c r="U103" i="14"/>
  <c r="V103" i="14"/>
  <c r="O102" i="14"/>
  <c r="U102" i="14"/>
  <c r="V102" i="14"/>
  <c r="O101" i="14"/>
  <c r="U101" i="14"/>
  <c r="V101" i="14"/>
  <c r="O100" i="14"/>
  <c r="U100" i="14"/>
  <c r="V100" i="14"/>
  <c r="O99" i="14"/>
  <c r="U99" i="14"/>
  <c r="V99" i="14"/>
  <c r="O98" i="14"/>
  <c r="U98" i="14"/>
  <c r="V98" i="14"/>
  <c r="O97" i="14"/>
  <c r="U97" i="14"/>
  <c r="V97" i="14"/>
  <c r="O96" i="14"/>
  <c r="U96" i="14"/>
  <c r="V96" i="14"/>
  <c r="O95" i="14"/>
  <c r="U95" i="14"/>
  <c r="V95" i="14"/>
  <c r="O94" i="14"/>
  <c r="U94" i="14"/>
  <c r="V94" i="14"/>
  <c r="O93" i="14"/>
  <c r="U93" i="14"/>
  <c r="V93" i="14"/>
  <c r="O92" i="14"/>
  <c r="U92" i="14"/>
  <c r="V92" i="14"/>
  <c r="O91" i="14"/>
  <c r="U91" i="14"/>
  <c r="V91" i="14"/>
  <c r="O90" i="14"/>
  <c r="U90" i="14"/>
  <c r="V90" i="14"/>
  <c r="O89" i="14"/>
  <c r="U89" i="14"/>
  <c r="V89" i="14"/>
  <c r="O88" i="14"/>
  <c r="U88" i="14"/>
  <c r="V88" i="14"/>
  <c r="O87" i="14"/>
  <c r="U87" i="14"/>
  <c r="V87" i="14"/>
  <c r="O86" i="14"/>
  <c r="U86" i="14"/>
  <c r="V86" i="14"/>
  <c r="O85" i="14"/>
  <c r="U85" i="14"/>
  <c r="V85" i="14"/>
  <c r="O84" i="14"/>
  <c r="U84" i="14"/>
  <c r="V84" i="14"/>
  <c r="O83" i="14"/>
  <c r="U83" i="14"/>
  <c r="V83" i="14"/>
  <c r="O82" i="14"/>
  <c r="U82" i="14"/>
  <c r="V82" i="14"/>
  <c r="O81" i="14"/>
  <c r="U81" i="14"/>
  <c r="V81" i="14"/>
  <c r="O80" i="14"/>
  <c r="U80" i="14"/>
  <c r="V80" i="14"/>
  <c r="O79" i="14"/>
  <c r="U79" i="14"/>
  <c r="V79" i="14"/>
  <c r="O78" i="14"/>
  <c r="U78" i="14"/>
  <c r="V78" i="14"/>
  <c r="O77" i="14"/>
  <c r="U77" i="14"/>
  <c r="V77" i="14"/>
  <c r="O76" i="14"/>
  <c r="U76" i="14"/>
  <c r="V76" i="14"/>
  <c r="O75" i="14"/>
  <c r="U75" i="14"/>
  <c r="V75" i="14"/>
  <c r="O74" i="14"/>
  <c r="U74" i="14"/>
  <c r="V74" i="14"/>
  <c r="O73" i="14"/>
  <c r="U73" i="14"/>
  <c r="V73" i="14"/>
  <c r="O72" i="14"/>
  <c r="U72" i="14"/>
  <c r="V72" i="14"/>
  <c r="O71" i="14"/>
  <c r="U71" i="14"/>
  <c r="V71" i="14"/>
  <c r="O70" i="14"/>
  <c r="U70" i="14"/>
  <c r="V70" i="14"/>
  <c r="O69" i="14"/>
  <c r="U69" i="14"/>
  <c r="V69" i="14"/>
  <c r="O68" i="14"/>
  <c r="U68" i="14"/>
  <c r="V68" i="14"/>
  <c r="O67" i="14"/>
  <c r="U67" i="14"/>
  <c r="V67" i="14"/>
  <c r="O66" i="14"/>
  <c r="U66" i="14"/>
  <c r="V66" i="14"/>
  <c r="O65" i="14"/>
  <c r="U65" i="14"/>
  <c r="V65" i="14"/>
  <c r="O64" i="14"/>
  <c r="U64" i="14"/>
  <c r="V64" i="14"/>
  <c r="O63" i="14"/>
  <c r="U63" i="14"/>
  <c r="V63" i="14"/>
  <c r="O62" i="14"/>
  <c r="U62" i="14"/>
  <c r="V62" i="14"/>
  <c r="O61" i="14"/>
  <c r="U61" i="14"/>
  <c r="V61" i="14"/>
  <c r="O60" i="14"/>
  <c r="U60" i="14"/>
  <c r="V60" i="14"/>
  <c r="O59" i="14"/>
  <c r="U59" i="14"/>
  <c r="V59" i="14"/>
  <c r="O58" i="14"/>
  <c r="U58" i="14"/>
  <c r="V58" i="14"/>
  <c r="O57" i="14"/>
  <c r="U57" i="14"/>
  <c r="V57" i="14"/>
  <c r="O56" i="14"/>
  <c r="U56" i="14"/>
  <c r="V56" i="14"/>
  <c r="O55" i="14"/>
  <c r="U55" i="14"/>
  <c r="V55" i="14"/>
  <c r="O54" i="14"/>
  <c r="U54" i="14"/>
  <c r="V54" i="14"/>
  <c r="O53" i="14"/>
  <c r="U53" i="14"/>
  <c r="V53" i="14"/>
  <c r="O52" i="14"/>
  <c r="U52" i="14"/>
  <c r="V52" i="14"/>
  <c r="O51" i="14"/>
  <c r="U51" i="14"/>
  <c r="V51" i="14"/>
  <c r="O50" i="14"/>
  <c r="U50" i="14"/>
  <c r="V50" i="14"/>
  <c r="O49" i="14"/>
  <c r="U49" i="14"/>
  <c r="V49" i="14"/>
  <c r="O48" i="14"/>
  <c r="U48" i="14"/>
  <c r="V48" i="14"/>
  <c r="O47" i="14"/>
  <c r="U47" i="14"/>
  <c r="V47" i="14"/>
  <c r="O46" i="14"/>
  <c r="U46" i="14"/>
  <c r="V46" i="14"/>
  <c r="O45" i="14"/>
  <c r="U45" i="14"/>
  <c r="V45" i="14"/>
  <c r="O44" i="14"/>
  <c r="U44" i="14"/>
  <c r="V44" i="14"/>
  <c r="O43" i="14"/>
  <c r="U43" i="14"/>
  <c r="V43" i="14"/>
  <c r="O42" i="14"/>
  <c r="U42" i="14"/>
  <c r="V42" i="14"/>
  <c r="O41" i="14"/>
  <c r="U41" i="14"/>
  <c r="V41" i="14"/>
  <c r="O40" i="14"/>
  <c r="U40" i="14"/>
  <c r="V40" i="14"/>
  <c r="O39" i="14"/>
  <c r="U39" i="14"/>
  <c r="V39" i="14"/>
  <c r="O38" i="14"/>
  <c r="U38" i="14"/>
  <c r="V38" i="14"/>
  <c r="O37" i="14"/>
  <c r="U37" i="14"/>
  <c r="V37" i="14"/>
  <c r="O36" i="14"/>
  <c r="U36" i="14"/>
  <c r="V36" i="14"/>
  <c r="O35" i="14"/>
  <c r="U35" i="14"/>
  <c r="V35" i="14"/>
  <c r="O33" i="14"/>
  <c r="U33" i="14"/>
  <c r="V33" i="14"/>
  <c r="O32" i="14"/>
  <c r="U32" i="14"/>
  <c r="V32" i="14"/>
  <c r="O31" i="14"/>
  <c r="U31" i="14"/>
  <c r="V31" i="14"/>
  <c r="O30" i="14"/>
  <c r="U30" i="14"/>
  <c r="V30" i="14"/>
  <c r="O29" i="14"/>
  <c r="U29" i="14"/>
  <c r="V29" i="14"/>
  <c r="O28" i="14"/>
  <c r="U28" i="14"/>
  <c r="V28" i="14"/>
  <c r="O27" i="14"/>
  <c r="U27" i="14"/>
  <c r="V27" i="14"/>
  <c r="O26" i="14"/>
  <c r="U26" i="14"/>
  <c r="V26" i="14"/>
  <c r="O25" i="14"/>
  <c r="U25" i="14"/>
  <c r="V25" i="14"/>
  <c r="O24" i="14"/>
  <c r="U24" i="14"/>
  <c r="V24" i="14"/>
  <c r="O23" i="14"/>
  <c r="U23" i="14"/>
  <c r="V23" i="14"/>
  <c r="O22" i="14"/>
  <c r="U22" i="14"/>
  <c r="V22" i="14"/>
  <c r="O21" i="14"/>
  <c r="U21" i="14"/>
  <c r="V21" i="14"/>
  <c r="O20" i="14"/>
  <c r="U20" i="14"/>
  <c r="V20" i="14"/>
  <c r="O19" i="14"/>
  <c r="U19" i="14"/>
  <c r="V19" i="14"/>
  <c r="O18" i="14"/>
  <c r="U18" i="14"/>
  <c r="V18" i="14"/>
  <c r="O17" i="14"/>
  <c r="U17" i="14"/>
  <c r="V17" i="14"/>
  <c r="O16" i="14"/>
  <c r="U16" i="14"/>
  <c r="V16" i="14"/>
  <c r="O15" i="14"/>
  <c r="U15" i="14"/>
  <c r="V15" i="14"/>
  <c r="O14" i="14"/>
  <c r="U14" i="14"/>
  <c r="V14" i="14"/>
  <c r="O13" i="14"/>
  <c r="U13" i="14"/>
  <c r="V13" i="14"/>
  <c r="O12" i="14"/>
  <c r="U12" i="14"/>
  <c r="V12" i="14"/>
  <c r="O11" i="14"/>
  <c r="U11" i="14"/>
  <c r="V11" i="14"/>
  <c r="O10" i="14"/>
  <c r="U10" i="14"/>
  <c r="V10" i="14"/>
  <c r="T254" i="14"/>
  <c r="S254" i="14"/>
  <c r="R254" i="14"/>
  <c r="Q254" i="14"/>
  <c r="P254" i="14"/>
  <c r="T253" i="14"/>
  <c r="S253" i="14"/>
  <c r="R253" i="14"/>
  <c r="Q253" i="14"/>
  <c r="P253" i="14"/>
  <c r="T252" i="14"/>
  <c r="S252" i="14"/>
  <c r="R252" i="14"/>
  <c r="Q252" i="14"/>
  <c r="P252" i="14"/>
  <c r="T249" i="14"/>
  <c r="S249" i="14"/>
  <c r="R249" i="14"/>
  <c r="Q249" i="14"/>
  <c r="P249" i="14"/>
  <c r="T248" i="14"/>
  <c r="S248" i="14"/>
  <c r="R248" i="14"/>
  <c r="Q248" i="14"/>
  <c r="P248" i="14"/>
  <c r="T247" i="14"/>
  <c r="S247" i="14"/>
  <c r="R247" i="14"/>
  <c r="Q247" i="14"/>
  <c r="P247" i="14"/>
  <c r="T246" i="14"/>
  <c r="S246" i="14"/>
  <c r="R246" i="14"/>
  <c r="Q246" i="14"/>
  <c r="P246" i="14"/>
  <c r="T245" i="14"/>
  <c r="S245" i="14"/>
  <c r="R245" i="14"/>
  <c r="Q245" i="14"/>
  <c r="P245" i="14"/>
  <c r="T244" i="14"/>
  <c r="S244" i="14"/>
  <c r="R244" i="14"/>
  <c r="Q244" i="14"/>
  <c r="P244" i="14"/>
  <c r="T243" i="14"/>
  <c r="S243" i="14"/>
  <c r="R243" i="14"/>
  <c r="Q243" i="14"/>
  <c r="P243" i="14"/>
  <c r="T242" i="14"/>
  <c r="S242" i="14"/>
  <c r="R242" i="14"/>
  <c r="Q242" i="14"/>
  <c r="P242" i="14"/>
  <c r="T241" i="14"/>
  <c r="S241" i="14"/>
  <c r="R241" i="14"/>
  <c r="Q241" i="14"/>
  <c r="P241" i="14"/>
  <c r="T240" i="14"/>
  <c r="S240" i="14"/>
  <c r="R240" i="14"/>
  <c r="Q240" i="14"/>
  <c r="P240" i="14"/>
  <c r="T239" i="14"/>
  <c r="S239" i="14"/>
  <c r="R239" i="14"/>
  <c r="Q239" i="14"/>
  <c r="P239" i="14"/>
  <c r="T238" i="14"/>
  <c r="S238" i="14"/>
  <c r="R238" i="14"/>
  <c r="Q238" i="14"/>
  <c r="P238" i="14"/>
  <c r="T237" i="14"/>
  <c r="S237" i="14"/>
  <c r="R237" i="14"/>
  <c r="Q237" i="14"/>
  <c r="P237" i="14"/>
  <c r="T236" i="14"/>
  <c r="S236" i="14"/>
  <c r="R236" i="14"/>
  <c r="Q236" i="14"/>
  <c r="P236" i="14"/>
  <c r="T235" i="14"/>
  <c r="S235" i="14"/>
  <c r="R235" i="14"/>
  <c r="Q235" i="14"/>
  <c r="P235" i="14"/>
  <c r="T234" i="14"/>
  <c r="S234" i="14"/>
  <c r="R234" i="14"/>
  <c r="Q234" i="14"/>
  <c r="P234" i="14"/>
  <c r="T233" i="14"/>
  <c r="S233" i="14"/>
  <c r="R233" i="14"/>
  <c r="Q233" i="14"/>
  <c r="P233" i="14"/>
  <c r="T232" i="14"/>
  <c r="S232" i="14"/>
  <c r="R232" i="14"/>
  <c r="Q232" i="14"/>
  <c r="P232" i="14"/>
  <c r="T231" i="14"/>
  <c r="S231" i="14"/>
  <c r="R231" i="14"/>
  <c r="Q231" i="14"/>
  <c r="P231" i="14"/>
  <c r="T230" i="14"/>
  <c r="S230" i="14"/>
  <c r="R230" i="14"/>
  <c r="Q230" i="14"/>
  <c r="P230" i="14"/>
  <c r="T229" i="14"/>
  <c r="S229" i="14"/>
  <c r="R229" i="14"/>
  <c r="Q229" i="14"/>
  <c r="P229" i="14"/>
  <c r="T228" i="14"/>
  <c r="S228" i="14"/>
  <c r="R228" i="14"/>
  <c r="Q228" i="14"/>
  <c r="P228" i="14"/>
  <c r="T227" i="14"/>
  <c r="S227" i="14"/>
  <c r="R227" i="14"/>
  <c r="Q227" i="14"/>
  <c r="P227" i="14"/>
  <c r="T226" i="14"/>
  <c r="S226" i="14"/>
  <c r="R226" i="14"/>
  <c r="Q226" i="14"/>
  <c r="P226" i="14"/>
  <c r="T225" i="14"/>
  <c r="S225" i="14"/>
  <c r="R225" i="14"/>
  <c r="Q225" i="14"/>
  <c r="P225" i="14"/>
  <c r="T224" i="14"/>
  <c r="S224" i="14"/>
  <c r="R224" i="14"/>
  <c r="Q224" i="14"/>
  <c r="P224" i="14"/>
  <c r="T223" i="14"/>
  <c r="S223" i="14"/>
  <c r="R223" i="14"/>
  <c r="Q223" i="14"/>
  <c r="P223" i="14"/>
  <c r="T222" i="14"/>
  <c r="S222" i="14"/>
  <c r="R222" i="14"/>
  <c r="Q222" i="14"/>
  <c r="P222" i="14"/>
  <c r="T221" i="14"/>
  <c r="S221" i="14"/>
  <c r="R221" i="14"/>
  <c r="Q221" i="14"/>
  <c r="P221" i="14"/>
  <c r="T220" i="14"/>
  <c r="S220" i="14"/>
  <c r="R220" i="14"/>
  <c r="Q220" i="14"/>
  <c r="P220" i="14"/>
  <c r="T219" i="14"/>
  <c r="S219" i="14"/>
  <c r="R219" i="14"/>
  <c r="Q219" i="14"/>
  <c r="P219" i="14"/>
  <c r="T218" i="14"/>
  <c r="S218" i="14"/>
  <c r="R218" i="14"/>
  <c r="Q218" i="14"/>
  <c r="P218" i="14"/>
  <c r="T217" i="14"/>
  <c r="S217" i="14"/>
  <c r="R217" i="14"/>
  <c r="Q217" i="14"/>
  <c r="P217" i="14"/>
  <c r="T216" i="14"/>
  <c r="S216" i="14"/>
  <c r="R216" i="14"/>
  <c r="Q216" i="14"/>
  <c r="P216" i="14"/>
  <c r="T215" i="14"/>
  <c r="S215" i="14"/>
  <c r="R215" i="14"/>
  <c r="Q215" i="14"/>
  <c r="P215" i="14"/>
  <c r="T214" i="14"/>
  <c r="S214" i="14"/>
  <c r="R214" i="14"/>
  <c r="Q214" i="14"/>
  <c r="P214" i="14"/>
  <c r="T213" i="14"/>
  <c r="S213" i="14"/>
  <c r="R213" i="14"/>
  <c r="Q213" i="14"/>
  <c r="P213" i="14"/>
  <c r="T212" i="14"/>
  <c r="S212" i="14"/>
  <c r="R212" i="14"/>
  <c r="Q212" i="14"/>
  <c r="P212" i="14"/>
  <c r="T211" i="14"/>
  <c r="S211" i="14"/>
  <c r="R211" i="14"/>
  <c r="Q211" i="14"/>
  <c r="P211" i="14"/>
  <c r="T210" i="14"/>
  <c r="S210" i="14"/>
  <c r="R210" i="14"/>
  <c r="Q210" i="14"/>
  <c r="P210" i="14"/>
  <c r="T209" i="14"/>
  <c r="S209" i="14"/>
  <c r="R209" i="14"/>
  <c r="Q209" i="14"/>
  <c r="P209" i="14"/>
  <c r="T208" i="14"/>
  <c r="S208" i="14"/>
  <c r="R208" i="14"/>
  <c r="Q208" i="14"/>
  <c r="P208" i="14"/>
  <c r="T207" i="14"/>
  <c r="S207" i="14"/>
  <c r="R207" i="14"/>
  <c r="Q207" i="14"/>
  <c r="P207" i="14"/>
  <c r="T206" i="14"/>
  <c r="S206" i="14"/>
  <c r="R206" i="14"/>
  <c r="Q206" i="14"/>
  <c r="P206" i="14"/>
  <c r="T205" i="14"/>
  <c r="S205" i="14"/>
  <c r="R205" i="14"/>
  <c r="Q205" i="14"/>
  <c r="P205" i="14"/>
  <c r="T204" i="14"/>
  <c r="S204" i="14"/>
  <c r="R204" i="14"/>
  <c r="Q204" i="14"/>
  <c r="P204" i="14"/>
  <c r="T203" i="14"/>
  <c r="S203" i="14"/>
  <c r="R203" i="14"/>
  <c r="Q203" i="14"/>
  <c r="P203" i="14"/>
  <c r="T202" i="14"/>
  <c r="S202" i="14"/>
  <c r="R202" i="14"/>
  <c r="Q202" i="14"/>
  <c r="P202" i="14"/>
  <c r="T201" i="14"/>
  <c r="S201" i="14"/>
  <c r="R201" i="14"/>
  <c r="Q201" i="14"/>
  <c r="P201" i="14"/>
  <c r="T200" i="14"/>
  <c r="S200" i="14"/>
  <c r="R200" i="14"/>
  <c r="Q200" i="14"/>
  <c r="P200" i="14"/>
  <c r="T199" i="14"/>
  <c r="S199" i="14"/>
  <c r="R199" i="14"/>
  <c r="Q199" i="14"/>
  <c r="P199" i="14"/>
  <c r="T198" i="14"/>
  <c r="S198" i="14"/>
  <c r="R198" i="14"/>
  <c r="Q198" i="14"/>
  <c r="P198" i="14"/>
  <c r="T197" i="14"/>
  <c r="S197" i="14"/>
  <c r="R197" i="14"/>
  <c r="Q197" i="14"/>
  <c r="P197" i="14"/>
  <c r="T196" i="14"/>
  <c r="S196" i="14"/>
  <c r="R196" i="14"/>
  <c r="Q196" i="14"/>
  <c r="P196" i="14"/>
  <c r="T195" i="14"/>
  <c r="S195" i="14"/>
  <c r="R195" i="14"/>
  <c r="Q195" i="14"/>
  <c r="P195" i="14"/>
  <c r="T194" i="14"/>
  <c r="S194" i="14"/>
  <c r="R194" i="14"/>
  <c r="Q194" i="14"/>
  <c r="P194" i="14"/>
  <c r="T193" i="14"/>
  <c r="S193" i="14"/>
  <c r="R193" i="14"/>
  <c r="Q193" i="14"/>
  <c r="P193" i="14"/>
  <c r="T192" i="14"/>
  <c r="S192" i="14"/>
  <c r="R192" i="14"/>
  <c r="Q192" i="14"/>
  <c r="P192" i="14"/>
  <c r="T191" i="14"/>
  <c r="S191" i="14"/>
  <c r="R191" i="14"/>
  <c r="Q191" i="14"/>
  <c r="P191" i="14"/>
  <c r="T190" i="14"/>
  <c r="S190" i="14"/>
  <c r="R190" i="14"/>
  <c r="Q190" i="14"/>
  <c r="P190" i="14"/>
  <c r="T189" i="14"/>
  <c r="S189" i="14"/>
  <c r="R189" i="14"/>
  <c r="Q189" i="14"/>
  <c r="P189" i="14"/>
  <c r="T188" i="14"/>
  <c r="S188" i="14"/>
  <c r="R188" i="14"/>
  <c r="Q188" i="14"/>
  <c r="P188" i="14"/>
  <c r="T187" i="14"/>
  <c r="S187" i="14"/>
  <c r="R187" i="14"/>
  <c r="Q187" i="14"/>
  <c r="P187" i="14"/>
  <c r="T186" i="14"/>
  <c r="S186" i="14"/>
  <c r="R186" i="14"/>
  <c r="Q186" i="14"/>
  <c r="P186" i="14"/>
  <c r="T185" i="14"/>
  <c r="S185" i="14"/>
  <c r="R185" i="14"/>
  <c r="Q185" i="14"/>
  <c r="P185" i="14"/>
  <c r="T184" i="14"/>
  <c r="S184" i="14"/>
  <c r="R184" i="14"/>
  <c r="Q184" i="14"/>
  <c r="P184" i="14"/>
  <c r="T183" i="14"/>
  <c r="S183" i="14"/>
  <c r="R183" i="14"/>
  <c r="Q183" i="14"/>
  <c r="P183" i="14"/>
  <c r="T182" i="14"/>
  <c r="S182" i="14"/>
  <c r="R182" i="14"/>
  <c r="Q182" i="14"/>
  <c r="P182" i="14"/>
  <c r="T181" i="14"/>
  <c r="S181" i="14"/>
  <c r="R181" i="14"/>
  <c r="Q181" i="14"/>
  <c r="P181" i="14"/>
  <c r="T180" i="14"/>
  <c r="S180" i="14"/>
  <c r="R180" i="14"/>
  <c r="Q180" i="14"/>
  <c r="P180" i="14"/>
  <c r="T179" i="14"/>
  <c r="S179" i="14"/>
  <c r="R179" i="14"/>
  <c r="Q179" i="14"/>
  <c r="P179" i="14"/>
  <c r="T178" i="14"/>
  <c r="S178" i="14"/>
  <c r="R178" i="14"/>
  <c r="Q178" i="14"/>
  <c r="P178" i="14"/>
  <c r="T177" i="14"/>
  <c r="S177" i="14"/>
  <c r="R177" i="14"/>
  <c r="Q177" i="14"/>
  <c r="P177" i="14"/>
  <c r="T176" i="14"/>
  <c r="S176" i="14"/>
  <c r="R176" i="14"/>
  <c r="Q176" i="14"/>
  <c r="P176" i="14"/>
  <c r="T175" i="14"/>
  <c r="S175" i="14"/>
  <c r="R175" i="14"/>
  <c r="Q175" i="14"/>
  <c r="P175" i="14"/>
  <c r="T174" i="14"/>
  <c r="S174" i="14"/>
  <c r="R174" i="14"/>
  <c r="Q174" i="14"/>
  <c r="P174" i="14"/>
  <c r="T173" i="14"/>
  <c r="S173" i="14"/>
  <c r="R173" i="14"/>
  <c r="Q173" i="14"/>
  <c r="P173" i="14"/>
  <c r="T172" i="14"/>
  <c r="S172" i="14"/>
  <c r="R172" i="14"/>
  <c r="Q172" i="14"/>
  <c r="P172" i="14"/>
  <c r="T171" i="14"/>
  <c r="S171" i="14"/>
  <c r="R171" i="14"/>
  <c r="Q171" i="14"/>
  <c r="P171" i="14"/>
  <c r="T170" i="14"/>
  <c r="S170" i="14"/>
  <c r="R170" i="14"/>
  <c r="Q170" i="14"/>
  <c r="P170" i="14"/>
  <c r="T169" i="14"/>
  <c r="S169" i="14"/>
  <c r="R169" i="14"/>
  <c r="Q169" i="14"/>
  <c r="P169" i="14"/>
  <c r="T168" i="14"/>
  <c r="S168" i="14"/>
  <c r="R168" i="14"/>
  <c r="Q168" i="14"/>
  <c r="P168" i="14"/>
  <c r="T167" i="14"/>
  <c r="S167" i="14"/>
  <c r="R167" i="14"/>
  <c r="Q167" i="14"/>
  <c r="P167" i="14"/>
  <c r="T166" i="14"/>
  <c r="S166" i="14"/>
  <c r="R166" i="14"/>
  <c r="Q166" i="14"/>
  <c r="P166" i="14"/>
  <c r="T165" i="14"/>
  <c r="S165" i="14"/>
  <c r="R165" i="14"/>
  <c r="Q165" i="14"/>
  <c r="P165" i="14"/>
  <c r="T164" i="14"/>
  <c r="S164" i="14"/>
  <c r="R164" i="14"/>
  <c r="Q164" i="14"/>
  <c r="P164" i="14"/>
  <c r="T163" i="14"/>
  <c r="S163" i="14"/>
  <c r="R163" i="14"/>
  <c r="Q163" i="14"/>
  <c r="P163" i="14"/>
  <c r="T162" i="14"/>
  <c r="S162" i="14"/>
  <c r="R162" i="14"/>
  <c r="Q162" i="14"/>
  <c r="P162" i="14"/>
  <c r="T161" i="14"/>
  <c r="S161" i="14"/>
  <c r="R161" i="14"/>
  <c r="Q161" i="14"/>
  <c r="P161" i="14"/>
  <c r="T160" i="14"/>
  <c r="S160" i="14"/>
  <c r="R160" i="14"/>
  <c r="Q160" i="14"/>
  <c r="P160" i="14"/>
  <c r="T159" i="14"/>
  <c r="S159" i="14"/>
  <c r="R159" i="14"/>
  <c r="Q159" i="14"/>
  <c r="P159" i="14"/>
  <c r="T158" i="14"/>
  <c r="S158" i="14"/>
  <c r="R158" i="14"/>
  <c r="Q158" i="14"/>
  <c r="P158" i="14"/>
  <c r="T157" i="14"/>
  <c r="S157" i="14"/>
  <c r="R157" i="14"/>
  <c r="Q157" i="14"/>
  <c r="P157" i="14"/>
  <c r="T156" i="14"/>
  <c r="S156" i="14"/>
  <c r="R156" i="14"/>
  <c r="Q156" i="14"/>
  <c r="P156" i="14"/>
  <c r="T155" i="14"/>
  <c r="S155" i="14"/>
  <c r="R155" i="14"/>
  <c r="Q155" i="14"/>
  <c r="P155" i="14"/>
  <c r="T154" i="14"/>
  <c r="S154" i="14"/>
  <c r="R154" i="14"/>
  <c r="Q154" i="14"/>
  <c r="P154" i="14"/>
  <c r="T153" i="14"/>
  <c r="S153" i="14"/>
  <c r="R153" i="14"/>
  <c r="Q153" i="14"/>
  <c r="P153" i="14"/>
  <c r="T152" i="14"/>
  <c r="S152" i="14"/>
  <c r="R152" i="14"/>
  <c r="Q152" i="14"/>
  <c r="P152" i="14"/>
  <c r="T151" i="14"/>
  <c r="S151" i="14"/>
  <c r="R151" i="14"/>
  <c r="Q151" i="14"/>
  <c r="P151" i="14"/>
  <c r="T150" i="14"/>
  <c r="S150" i="14"/>
  <c r="R150" i="14"/>
  <c r="Q150" i="14"/>
  <c r="P150" i="14"/>
  <c r="T149" i="14"/>
  <c r="S149" i="14"/>
  <c r="R149" i="14"/>
  <c r="Q149" i="14"/>
  <c r="P149" i="14"/>
  <c r="T148" i="14"/>
  <c r="S148" i="14"/>
  <c r="R148" i="14"/>
  <c r="Q148" i="14"/>
  <c r="P148" i="14"/>
  <c r="T147" i="14"/>
  <c r="S147" i="14"/>
  <c r="R147" i="14"/>
  <c r="Q147" i="14"/>
  <c r="P147" i="14"/>
  <c r="T146" i="14"/>
  <c r="S146" i="14"/>
  <c r="R146" i="14"/>
  <c r="Q146" i="14"/>
  <c r="P146" i="14"/>
  <c r="T145" i="14"/>
  <c r="S145" i="14"/>
  <c r="R145" i="14"/>
  <c r="Q145" i="14"/>
  <c r="P145" i="14"/>
  <c r="T144" i="14"/>
  <c r="S144" i="14"/>
  <c r="R144" i="14"/>
  <c r="Q144" i="14"/>
  <c r="P144" i="14"/>
  <c r="T143" i="14"/>
  <c r="S143" i="14"/>
  <c r="R143" i="14"/>
  <c r="Q143" i="14"/>
  <c r="P143" i="14"/>
  <c r="T142" i="14"/>
  <c r="S142" i="14"/>
  <c r="R142" i="14"/>
  <c r="Q142" i="14"/>
  <c r="P142" i="14"/>
  <c r="T141" i="14"/>
  <c r="S141" i="14"/>
  <c r="R141" i="14"/>
  <c r="Q141" i="14"/>
  <c r="P141" i="14"/>
  <c r="T140" i="14"/>
  <c r="S140" i="14"/>
  <c r="R140" i="14"/>
  <c r="Q140" i="14"/>
  <c r="P140" i="14"/>
  <c r="T139" i="14"/>
  <c r="S139" i="14"/>
  <c r="R139" i="14"/>
  <c r="Q139" i="14"/>
  <c r="P139" i="14"/>
  <c r="T138" i="14"/>
  <c r="S138" i="14"/>
  <c r="R138" i="14"/>
  <c r="Q138" i="14"/>
  <c r="P138" i="14"/>
  <c r="T137" i="14"/>
  <c r="S137" i="14"/>
  <c r="R137" i="14"/>
  <c r="Q137" i="14"/>
  <c r="P137" i="14"/>
  <c r="T136" i="14"/>
  <c r="S136" i="14"/>
  <c r="R136" i="14"/>
  <c r="Q136" i="14"/>
  <c r="P136" i="14"/>
  <c r="T135" i="14"/>
  <c r="S135" i="14"/>
  <c r="R135" i="14"/>
  <c r="Q135" i="14"/>
  <c r="P135" i="14"/>
  <c r="T134" i="14"/>
  <c r="S134" i="14"/>
  <c r="R134" i="14"/>
  <c r="Q134" i="14"/>
  <c r="P134" i="14"/>
  <c r="T133" i="14"/>
  <c r="S133" i="14"/>
  <c r="R133" i="14"/>
  <c r="Q133" i="14"/>
  <c r="P133" i="14"/>
  <c r="T132" i="14"/>
  <c r="S132" i="14"/>
  <c r="R132" i="14"/>
  <c r="Q132" i="14"/>
  <c r="P132" i="14"/>
  <c r="T131" i="14"/>
  <c r="S131" i="14"/>
  <c r="R131" i="14"/>
  <c r="Q131" i="14"/>
  <c r="P131" i="14"/>
  <c r="T130" i="14"/>
  <c r="S130" i="14"/>
  <c r="R130" i="14"/>
  <c r="Q130" i="14"/>
  <c r="P130" i="14"/>
  <c r="T129" i="14"/>
  <c r="S129" i="14"/>
  <c r="R129" i="14"/>
  <c r="Q129" i="14"/>
  <c r="P129" i="14"/>
  <c r="T128" i="14"/>
  <c r="S128" i="14"/>
  <c r="R128" i="14"/>
  <c r="Q128" i="14"/>
  <c r="P128" i="14"/>
  <c r="T127" i="14"/>
  <c r="S127" i="14"/>
  <c r="R127" i="14"/>
  <c r="Q127" i="14"/>
  <c r="P127" i="14"/>
  <c r="T126" i="14"/>
  <c r="S126" i="14"/>
  <c r="R126" i="14"/>
  <c r="Q126" i="14"/>
  <c r="P126" i="14"/>
  <c r="T125" i="14"/>
  <c r="S125" i="14"/>
  <c r="R125" i="14"/>
  <c r="Q125" i="14"/>
  <c r="P125" i="14"/>
  <c r="T124" i="14"/>
  <c r="S124" i="14"/>
  <c r="R124" i="14"/>
  <c r="Q124" i="14"/>
  <c r="P124" i="14"/>
  <c r="T123" i="14"/>
  <c r="S123" i="14"/>
  <c r="R123" i="14"/>
  <c r="Q123" i="14"/>
  <c r="P123" i="14"/>
  <c r="T122" i="14"/>
  <c r="S122" i="14"/>
  <c r="R122" i="14"/>
  <c r="Q122" i="14"/>
  <c r="P122" i="14"/>
  <c r="T121" i="14"/>
  <c r="S121" i="14"/>
  <c r="R121" i="14"/>
  <c r="Q121" i="14"/>
  <c r="P121" i="14"/>
  <c r="T120" i="14"/>
  <c r="S120" i="14"/>
  <c r="R120" i="14"/>
  <c r="Q120" i="14"/>
  <c r="P120" i="14"/>
  <c r="T119" i="14"/>
  <c r="S119" i="14"/>
  <c r="R119" i="14"/>
  <c r="Q119" i="14"/>
  <c r="P119" i="14"/>
  <c r="T118" i="14"/>
  <c r="S118" i="14"/>
  <c r="R118" i="14"/>
  <c r="Q118" i="14"/>
  <c r="P118" i="14"/>
  <c r="T117" i="14"/>
  <c r="S117" i="14"/>
  <c r="R117" i="14"/>
  <c r="Q117" i="14"/>
  <c r="P117" i="14"/>
  <c r="T116" i="14"/>
  <c r="S116" i="14"/>
  <c r="R116" i="14"/>
  <c r="Q116" i="14"/>
  <c r="P116" i="14"/>
  <c r="T115" i="14"/>
  <c r="S115" i="14"/>
  <c r="R115" i="14"/>
  <c r="Q115" i="14"/>
  <c r="P115" i="14"/>
  <c r="T114" i="14"/>
  <c r="S114" i="14"/>
  <c r="R114" i="14"/>
  <c r="Q114" i="14"/>
  <c r="P114" i="14"/>
  <c r="T113" i="14"/>
  <c r="S113" i="14"/>
  <c r="R113" i="14"/>
  <c r="Q113" i="14"/>
  <c r="P113" i="14"/>
  <c r="T112" i="14"/>
  <c r="S112" i="14"/>
  <c r="R112" i="14"/>
  <c r="Q112" i="14"/>
  <c r="P112" i="14"/>
  <c r="T111" i="14"/>
  <c r="S111" i="14"/>
  <c r="R111" i="14"/>
  <c r="Q111" i="14"/>
  <c r="P111" i="14"/>
  <c r="T110" i="14"/>
  <c r="S110" i="14"/>
  <c r="R110" i="14"/>
  <c r="Q110" i="14"/>
  <c r="P110" i="14"/>
  <c r="T109" i="14"/>
  <c r="S109" i="14"/>
  <c r="R109" i="14"/>
  <c r="Q109" i="14"/>
  <c r="P109" i="14"/>
  <c r="T108" i="14"/>
  <c r="S108" i="14"/>
  <c r="R108" i="14"/>
  <c r="Q108" i="14"/>
  <c r="P108" i="14"/>
  <c r="T107" i="14"/>
  <c r="S107" i="14"/>
  <c r="R107" i="14"/>
  <c r="Q107" i="14"/>
  <c r="P107" i="14"/>
  <c r="T106" i="14"/>
  <c r="S106" i="14"/>
  <c r="R106" i="14"/>
  <c r="Q106" i="14"/>
  <c r="P106" i="14"/>
  <c r="T105" i="14"/>
  <c r="S105" i="14"/>
  <c r="R105" i="14"/>
  <c r="Q105" i="14"/>
  <c r="P105" i="14"/>
  <c r="T104" i="14"/>
  <c r="S104" i="14"/>
  <c r="R104" i="14"/>
  <c r="Q104" i="14"/>
  <c r="P104" i="14"/>
  <c r="T103" i="14"/>
  <c r="S103" i="14"/>
  <c r="R103" i="14"/>
  <c r="Q103" i="14"/>
  <c r="P103" i="14"/>
  <c r="T102" i="14"/>
  <c r="S102" i="14"/>
  <c r="R102" i="14"/>
  <c r="Q102" i="14"/>
  <c r="P102" i="14"/>
  <c r="T101" i="14"/>
  <c r="S101" i="14"/>
  <c r="R101" i="14"/>
  <c r="Q101" i="14"/>
  <c r="P101" i="14"/>
  <c r="T100" i="14"/>
  <c r="S100" i="14"/>
  <c r="R100" i="14"/>
  <c r="Q100" i="14"/>
  <c r="P100" i="14"/>
  <c r="T99" i="14"/>
  <c r="S99" i="14"/>
  <c r="R99" i="14"/>
  <c r="Q99" i="14"/>
  <c r="P99" i="14"/>
  <c r="T98" i="14"/>
  <c r="S98" i="14"/>
  <c r="R98" i="14"/>
  <c r="Q98" i="14"/>
  <c r="P98" i="14"/>
  <c r="T97" i="14"/>
  <c r="S97" i="14"/>
  <c r="R97" i="14"/>
  <c r="Q97" i="14"/>
  <c r="P97" i="14"/>
  <c r="T96" i="14"/>
  <c r="S96" i="14"/>
  <c r="R96" i="14"/>
  <c r="Q96" i="14"/>
  <c r="P96" i="14"/>
  <c r="T95" i="14"/>
  <c r="S95" i="14"/>
  <c r="R95" i="14"/>
  <c r="Q95" i="14"/>
  <c r="P95" i="14"/>
  <c r="T94" i="14"/>
  <c r="S94" i="14"/>
  <c r="R94" i="14"/>
  <c r="Q94" i="14"/>
  <c r="P94" i="14"/>
  <c r="T93" i="14"/>
  <c r="S93" i="14"/>
  <c r="R93" i="14"/>
  <c r="Q93" i="14"/>
  <c r="P93" i="14"/>
  <c r="T92" i="14"/>
  <c r="S92" i="14"/>
  <c r="R92" i="14"/>
  <c r="Q92" i="14"/>
  <c r="P92" i="14"/>
  <c r="T91" i="14"/>
  <c r="S91" i="14"/>
  <c r="R91" i="14"/>
  <c r="Q91" i="14"/>
  <c r="P91" i="14"/>
  <c r="T90" i="14"/>
  <c r="S90" i="14"/>
  <c r="R90" i="14"/>
  <c r="Q90" i="14"/>
  <c r="P90" i="14"/>
  <c r="T89" i="14"/>
  <c r="S89" i="14"/>
  <c r="R89" i="14"/>
  <c r="Q89" i="14"/>
  <c r="P89" i="14"/>
  <c r="T88" i="14"/>
  <c r="S88" i="14"/>
  <c r="R88" i="14"/>
  <c r="Q88" i="14"/>
  <c r="P88" i="14"/>
  <c r="T87" i="14"/>
  <c r="S87" i="14"/>
  <c r="R87" i="14"/>
  <c r="Q87" i="14"/>
  <c r="P87" i="14"/>
  <c r="T86" i="14"/>
  <c r="S86" i="14"/>
  <c r="R86" i="14"/>
  <c r="Q86" i="14"/>
  <c r="P86" i="14"/>
  <c r="T85" i="14"/>
  <c r="S85" i="14"/>
  <c r="R85" i="14"/>
  <c r="Q85" i="14"/>
  <c r="P85" i="14"/>
  <c r="T84" i="14"/>
  <c r="S84" i="14"/>
  <c r="R84" i="14"/>
  <c r="Q84" i="14"/>
  <c r="P84" i="14"/>
  <c r="T83" i="14"/>
  <c r="S83" i="14"/>
  <c r="R83" i="14"/>
  <c r="Q83" i="14"/>
  <c r="P83" i="14"/>
  <c r="T82" i="14"/>
  <c r="S82" i="14"/>
  <c r="R82" i="14"/>
  <c r="Q82" i="14"/>
  <c r="P82" i="14"/>
  <c r="T81" i="14"/>
  <c r="S81" i="14"/>
  <c r="R81" i="14"/>
  <c r="Q81" i="14"/>
  <c r="P81" i="14"/>
  <c r="T80" i="14"/>
  <c r="S80" i="14"/>
  <c r="R80" i="14"/>
  <c r="Q80" i="14"/>
  <c r="P80" i="14"/>
  <c r="T79" i="14"/>
  <c r="S79" i="14"/>
  <c r="R79" i="14"/>
  <c r="Q79" i="14"/>
  <c r="P79" i="14"/>
  <c r="T78" i="14"/>
  <c r="S78" i="14"/>
  <c r="R78" i="14"/>
  <c r="Q78" i="14"/>
  <c r="P78" i="14"/>
  <c r="T77" i="14"/>
  <c r="S77" i="14"/>
  <c r="R77" i="14"/>
  <c r="Q77" i="14"/>
  <c r="P77" i="14"/>
  <c r="T76" i="14"/>
  <c r="S76" i="14"/>
  <c r="R76" i="14"/>
  <c r="Q76" i="14"/>
  <c r="P76" i="14"/>
  <c r="T75" i="14"/>
  <c r="S75" i="14"/>
  <c r="R75" i="14"/>
  <c r="Q75" i="14"/>
  <c r="P75" i="14"/>
  <c r="T74" i="14"/>
  <c r="S74" i="14"/>
  <c r="R74" i="14"/>
  <c r="Q74" i="14"/>
  <c r="P74" i="14"/>
  <c r="T73" i="14"/>
  <c r="S73" i="14"/>
  <c r="R73" i="14"/>
  <c r="Q73" i="14"/>
  <c r="P73" i="14"/>
  <c r="T72" i="14"/>
  <c r="S72" i="14"/>
  <c r="R72" i="14"/>
  <c r="Q72" i="14"/>
  <c r="P72" i="14"/>
  <c r="T71" i="14"/>
  <c r="S71" i="14"/>
  <c r="R71" i="14"/>
  <c r="Q71" i="14"/>
  <c r="P71" i="14"/>
  <c r="T70" i="14"/>
  <c r="S70" i="14"/>
  <c r="R70" i="14"/>
  <c r="Q70" i="14"/>
  <c r="P70" i="14"/>
  <c r="T69" i="14"/>
  <c r="S69" i="14"/>
  <c r="R69" i="14"/>
  <c r="Q69" i="14"/>
  <c r="P69" i="14"/>
  <c r="T68" i="14"/>
  <c r="S68" i="14"/>
  <c r="R68" i="14"/>
  <c r="Q68" i="14"/>
  <c r="P68" i="14"/>
  <c r="T67" i="14"/>
  <c r="S67" i="14"/>
  <c r="R67" i="14"/>
  <c r="Q67" i="14"/>
  <c r="P67" i="14"/>
  <c r="T66" i="14"/>
  <c r="S66" i="14"/>
  <c r="R66" i="14"/>
  <c r="Q66" i="14"/>
  <c r="P66" i="14"/>
  <c r="T65" i="14"/>
  <c r="S65" i="14"/>
  <c r="R65" i="14"/>
  <c r="Q65" i="14"/>
  <c r="P65" i="14"/>
  <c r="T64" i="14"/>
  <c r="S64" i="14"/>
  <c r="R64" i="14"/>
  <c r="Q64" i="14"/>
  <c r="P64" i="14"/>
  <c r="T63" i="14"/>
  <c r="S63" i="14"/>
  <c r="R63" i="14"/>
  <c r="Q63" i="14"/>
  <c r="P63" i="14"/>
  <c r="T62" i="14"/>
  <c r="S62" i="14"/>
  <c r="R62" i="14"/>
  <c r="Q62" i="14"/>
  <c r="P62" i="14"/>
  <c r="T61" i="14"/>
  <c r="S61" i="14"/>
  <c r="R61" i="14"/>
  <c r="Q61" i="14"/>
  <c r="P61" i="14"/>
  <c r="T60" i="14"/>
  <c r="S60" i="14"/>
  <c r="R60" i="14"/>
  <c r="Q60" i="14"/>
  <c r="P60" i="14"/>
  <c r="T59" i="14"/>
  <c r="S59" i="14"/>
  <c r="R59" i="14"/>
  <c r="Q59" i="14"/>
  <c r="P59" i="14"/>
  <c r="T58" i="14"/>
  <c r="S58" i="14"/>
  <c r="R58" i="14"/>
  <c r="Q58" i="14"/>
  <c r="P58" i="14"/>
  <c r="T57" i="14"/>
  <c r="S57" i="14"/>
  <c r="R57" i="14"/>
  <c r="Q57" i="14"/>
  <c r="P57" i="14"/>
  <c r="T56" i="14"/>
  <c r="S56" i="14"/>
  <c r="R56" i="14"/>
  <c r="Q56" i="14"/>
  <c r="P56" i="14"/>
  <c r="T55" i="14"/>
  <c r="S55" i="14"/>
  <c r="R55" i="14"/>
  <c r="Q55" i="14"/>
  <c r="P55" i="14"/>
  <c r="T54" i="14"/>
  <c r="S54" i="14"/>
  <c r="R54" i="14"/>
  <c r="Q54" i="14"/>
  <c r="P54" i="14"/>
  <c r="T53" i="14"/>
  <c r="S53" i="14"/>
  <c r="R53" i="14"/>
  <c r="Q53" i="14"/>
  <c r="P53" i="14"/>
  <c r="T52" i="14"/>
  <c r="S52" i="14"/>
  <c r="R52" i="14"/>
  <c r="Q52" i="14"/>
  <c r="P52" i="14"/>
  <c r="T51" i="14"/>
  <c r="S51" i="14"/>
  <c r="R51" i="14"/>
  <c r="Q51" i="14"/>
  <c r="P51" i="14"/>
  <c r="T50" i="14"/>
  <c r="S50" i="14"/>
  <c r="R50" i="14"/>
  <c r="Q50" i="14"/>
  <c r="P50" i="14"/>
  <c r="T49" i="14"/>
  <c r="S49" i="14"/>
  <c r="R49" i="14"/>
  <c r="Q49" i="14"/>
  <c r="P49" i="14"/>
  <c r="T48" i="14"/>
  <c r="S48" i="14"/>
  <c r="R48" i="14"/>
  <c r="Q48" i="14"/>
  <c r="P48" i="14"/>
  <c r="T47" i="14"/>
  <c r="S47" i="14"/>
  <c r="R47" i="14"/>
  <c r="Q47" i="14"/>
  <c r="P47" i="14"/>
  <c r="T46" i="14"/>
  <c r="S46" i="14"/>
  <c r="R46" i="14"/>
  <c r="Q46" i="14"/>
  <c r="P46" i="14"/>
  <c r="T45" i="14"/>
  <c r="S45" i="14"/>
  <c r="R45" i="14"/>
  <c r="Q45" i="14"/>
  <c r="P45" i="14"/>
  <c r="T44" i="14"/>
  <c r="S44" i="14"/>
  <c r="R44" i="14"/>
  <c r="Q44" i="14"/>
  <c r="P44" i="14"/>
  <c r="T43" i="14"/>
  <c r="S43" i="14"/>
  <c r="R43" i="14"/>
  <c r="Q43" i="14"/>
  <c r="P43" i="14"/>
  <c r="T42" i="14"/>
  <c r="S42" i="14"/>
  <c r="R42" i="14"/>
  <c r="Q42" i="14"/>
  <c r="P42" i="14"/>
  <c r="T41" i="14"/>
  <c r="S41" i="14"/>
  <c r="R41" i="14"/>
  <c r="Q41" i="14"/>
  <c r="P41" i="14"/>
  <c r="T40" i="14"/>
  <c r="S40" i="14"/>
  <c r="R40" i="14"/>
  <c r="Q40" i="14"/>
  <c r="P40" i="14"/>
  <c r="T39" i="14"/>
  <c r="S39" i="14"/>
  <c r="R39" i="14"/>
  <c r="Q39" i="14"/>
  <c r="P39" i="14"/>
  <c r="T38" i="14"/>
  <c r="S38" i="14"/>
  <c r="R38" i="14"/>
  <c r="Q38" i="14"/>
  <c r="P38" i="14"/>
  <c r="T37" i="14"/>
  <c r="S37" i="14"/>
  <c r="R37" i="14"/>
  <c r="Q37" i="14"/>
  <c r="P37" i="14"/>
  <c r="T36" i="14"/>
  <c r="S36" i="14"/>
  <c r="R36" i="14"/>
  <c r="Q36" i="14"/>
  <c r="P36" i="14"/>
  <c r="T35" i="14"/>
  <c r="S35" i="14"/>
  <c r="R35" i="14"/>
  <c r="Q35" i="14"/>
  <c r="P35" i="14"/>
  <c r="T33" i="14"/>
  <c r="S33" i="14"/>
  <c r="R33" i="14"/>
  <c r="Q33" i="14"/>
  <c r="P33" i="14"/>
  <c r="T32" i="14"/>
  <c r="S32" i="14"/>
  <c r="R32" i="14"/>
  <c r="Q32" i="14"/>
  <c r="P32" i="14"/>
  <c r="T31" i="14"/>
  <c r="S31" i="14"/>
  <c r="R31" i="14"/>
  <c r="Q31" i="14"/>
  <c r="P31" i="14"/>
  <c r="T30" i="14"/>
  <c r="S30" i="14"/>
  <c r="R30" i="14"/>
  <c r="Q30" i="14"/>
  <c r="P30" i="14"/>
  <c r="T29" i="14"/>
  <c r="S29" i="14"/>
  <c r="R29" i="14"/>
  <c r="Q29" i="14"/>
  <c r="P29" i="14"/>
  <c r="T28" i="14"/>
  <c r="S28" i="14"/>
  <c r="R28" i="14"/>
  <c r="Q28" i="14"/>
  <c r="P28" i="14"/>
  <c r="T27" i="14"/>
  <c r="S27" i="14"/>
  <c r="R27" i="14"/>
  <c r="Q27" i="14"/>
  <c r="P27" i="14"/>
  <c r="T26" i="14"/>
  <c r="S26" i="14"/>
  <c r="R26" i="14"/>
  <c r="Q26" i="14"/>
  <c r="P26" i="14"/>
  <c r="T25" i="14"/>
  <c r="S25" i="14"/>
  <c r="R25" i="14"/>
  <c r="Q25" i="14"/>
  <c r="P25" i="14"/>
  <c r="T24" i="14"/>
  <c r="S24" i="14"/>
  <c r="R24" i="14"/>
  <c r="Q24" i="14"/>
  <c r="P24" i="14"/>
  <c r="T23" i="14"/>
  <c r="S23" i="14"/>
  <c r="R23" i="14"/>
  <c r="Q23" i="14"/>
  <c r="P23" i="14"/>
  <c r="T22" i="14"/>
  <c r="S22" i="14"/>
  <c r="R22" i="14"/>
  <c r="Q22" i="14"/>
  <c r="P22" i="14"/>
  <c r="T21" i="14"/>
  <c r="S21" i="14"/>
  <c r="R21" i="14"/>
  <c r="Q21" i="14"/>
  <c r="P21" i="14"/>
  <c r="T20" i="14"/>
  <c r="S20" i="14"/>
  <c r="R20" i="14"/>
  <c r="Q20" i="14"/>
  <c r="P20" i="14"/>
  <c r="T19" i="14"/>
  <c r="S19" i="14"/>
  <c r="R19" i="14"/>
  <c r="Q19" i="14"/>
  <c r="P19" i="14"/>
  <c r="T18" i="14"/>
  <c r="S18" i="14"/>
  <c r="R18" i="14"/>
  <c r="Q18" i="14"/>
  <c r="P18" i="14"/>
  <c r="T17" i="14"/>
  <c r="S17" i="14"/>
  <c r="R17" i="14"/>
  <c r="Q17" i="14"/>
  <c r="P17" i="14"/>
  <c r="T16" i="14"/>
  <c r="S16" i="14"/>
  <c r="R16" i="14"/>
  <c r="Q16" i="14"/>
  <c r="P16" i="14"/>
  <c r="T15" i="14"/>
  <c r="S15" i="14"/>
  <c r="R15" i="14"/>
  <c r="Q15" i="14"/>
  <c r="P15" i="14"/>
  <c r="T14" i="14"/>
  <c r="S14" i="14"/>
  <c r="R14" i="14"/>
  <c r="Q14" i="14"/>
  <c r="P14" i="14"/>
  <c r="T13" i="14"/>
  <c r="S13" i="14"/>
  <c r="R13" i="14"/>
  <c r="Q13" i="14"/>
  <c r="P13" i="14"/>
  <c r="T12" i="14"/>
  <c r="S12" i="14"/>
  <c r="R12" i="14"/>
  <c r="Q12" i="14"/>
  <c r="P12" i="14"/>
  <c r="T11" i="14"/>
  <c r="S11" i="14"/>
  <c r="R11" i="14"/>
  <c r="Q11" i="14"/>
  <c r="P11" i="14"/>
  <c r="Q10" i="14"/>
  <c r="R10" i="14"/>
  <c r="S10" i="14"/>
  <c r="T10" i="14"/>
  <c r="O256" i="14"/>
  <c r="P256" i="14"/>
  <c r="O257" i="14"/>
  <c r="P257" i="14"/>
  <c r="O277" i="14"/>
  <c r="U277" i="14"/>
  <c r="O276" i="14"/>
  <c r="U276" i="14"/>
  <c r="O275" i="14"/>
  <c r="U275" i="14"/>
  <c r="O274" i="14"/>
  <c r="U274" i="14"/>
  <c r="O273" i="14"/>
  <c r="U273" i="14"/>
  <c r="O272" i="14"/>
  <c r="U272" i="14"/>
  <c r="O271" i="14"/>
  <c r="U271" i="14"/>
  <c r="O270" i="14"/>
  <c r="U270" i="14"/>
  <c r="O269" i="14"/>
  <c r="U269" i="14"/>
  <c r="O268" i="14"/>
  <c r="U268" i="14"/>
  <c r="O267" i="14"/>
  <c r="U267" i="14"/>
  <c r="O266" i="14"/>
  <c r="U266" i="14"/>
  <c r="O265" i="14"/>
  <c r="U265" i="14"/>
  <c r="O264" i="14"/>
  <c r="U264" i="14"/>
  <c r="O263" i="14"/>
  <c r="U263" i="14"/>
  <c r="O262" i="14"/>
  <c r="U262" i="14"/>
  <c r="O261" i="14"/>
  <c r="U261" i="14"/>
  <c r="O260" i="14"/>
  <c r="U260" i="14"/>
  <c r="O259" i="14"/>
  <c r="U259" i="14"/>
  <c r="P10" i="14"/>
  <c r="T277" i="14"/>
  <c r="S277" i="14"/>
  <c r="R277" i="14"/>
  <c r="Q277" i="14"/>
  <c r="P277" i="14"/>
  <c r="T276" i="14"/>
  <c r="S276" i="14"/>
  <c r="R276" i="14"/>
  <c r="Q276" i="14"/>
  <c r="P276" i="14"/>
  <c r="T275" i="14"/>
  <c r="S275" i="14"/>
  <c r="R275" i="14"/>
  <c r="Q275" i="14"/>
  <c r="P275" i="14"/>
  <c r="T274" i="14"/>
  <c r="S274" i="14"/>
  <c r="R274" i="14"/>
  <c r="Q274" i="14"/>
  <c r="P274" i="14"/>
  <c r="T273" i="14"/>
  <c r="S273" i="14"/>
  <c r="R273" i="14"/>
  <c r="Q273" i="14"/>
  <c r="P273" i="14"/>
  <c r="T272" i="14"/>
  <c r="S272" i="14"/>
  <c r="R272" i="14"/>
  <c r="Q272" i="14"/>
  <c r="P272" i="14"/>
  <c r="T271" i="14"/>
  <c r="S271" i="14"/>
  <c r="R271" i="14"/>
  <c r="Q271" i="14"/>
  <c r="P271" i="14"/>
  <c r="T270" i="14"/>
  <c r="S270" i="14"/>
  <c r="R270" i="14"/>
  <c r="Q270" i="14"/>
  <c r="P270" i="14"/>
  <c r="T269" i="14"/>
  <c r="S269" i="14"/>
  <c r="R269" i="14"/>
  <c r="Q269" i="14"/>
  <c r="P269" i="14"/>
  <c r="T268" i="14"/>
  <c r="S268" i="14"/>
  <c r="R268" i="14"/>
  <c r="Q268" i="14"/>
  <c r="P268" i="14"/>
  <c r="T267" i="14"/>
  <c r="S267" i="14"/>
  <c r="R267" i="14"/>
  <c r="Q267" i="14"/>
  <c r="P267" i="14"/>
  <c r="T266" i="14"/>
  <c r="S266" i="14"/>
  <c r="R266" i="14"/>
  <c r="Q266" i="14"/>
  <c r="P266" i="14"/>
  <c r="T265" i="14"/>
  <c r="S265" i="14"/>
  <c r="R265" i="14"/>
  <c r="Q265" i="14"/>
  <c r="P265" i="14"/>
  <c r="T264" i="14"/>
  <c r="S264" i="14"/>
  <c r="R264" i="14"/>
  <c r="Q264" i="14"/>
  <c r="P264" i="14"/>
  <c r="T263" i="14"/>
  <c r="S263" i="14"/>
  <c r="R263" i="14"/>
  <c r="Q263" i="14"/>
  <c r="P263" i="14"/>
  <c r="T262" i="14"/>
  <c r="S262" i="14"/>
  <c r="R262" i="14"/>
  <c r="Q262" i="14"/>
  <c r="P262" i="14"/>
  <c r="T261" i="14"/>
  <c r="S261" i="14"/>
  <c r="R261" i="14"/>
  <c r="Q261" i="14"/>
  <c r="P261" i="14"/>
  <c r="T260" i="14"/>
  <c r="S260" i="14"/>
  <c r="R260" i="14"/>
  <c r="Q260" i="14"/>
  <c r="P260" i="14"/>
  <c r="T259" i="14"/>
  <c r="S259" i="14"/>
  <c r="R259" i="14"/>
  <c r="Q259" i="14"/>
  <c r="P259" i="14"/>
  <c r="U258" i="14"/>
  <c r="T258" i="14"/>
  <c r="S258" i="14"/>
  <c r="R258" i="14"/>
  <c r="Q258" i="14"/>
  <c r="P258" i="14"/>
  <c r="O258" i="14"/>
  <c r="U257" i="14"/>
  <c r="T257" i="14"/>
  <c r="S257" i="14"/>
  <c r="R257" i="14"/>
  <c r="Q257" i="14"/>
  <c r="U256" i="14"/>
  <c r="T256" i="14"/>
  <c r="S256" i="14"/>
  <c r="R256" i="14"/>
  <c r="Q256" i="14"/>
  <c r="F8" i="16"/>
  <c r="F11" i="16"/>
  <c r="F14" i="16"/>
  <c r="F17" i="16"/>
  <c r="B32" i="14" l="1"/>
  <c r="B97" i="14"/>
  <c r="B153" i="14"/>
  <c r="B193" i="14"/>
  <c r="B217" i="14"/>
  <c r="B225" i="14"/>
  <c r="B233" i="14"/>
  <c r="B11" i="14"/>
  <c r="B19" i="14"/>
  <c r="B27" i="14"/>
  <c r="B36" i="14"/>
  <c r="B44" i="14"/>
  <c r="B52" i="14"/>
  <c r="B60" i="14"/>
  <c r="B68" i="14"/>
  <c r="B76" i="14"/>
  <c r="B84" i="14"/>
  <c r="B92" i="14"/>
  <c r="B100" i="14"/>
  <c r="B108" i="14"/>
  <c r="B116" i="14"/>
  <c r="B124" i="14"/>
  <c r="B132" i="14"/>
  <c r="B140" i="14"/>
  <c r="B148" i="14"/>
  <c r="B156" i="14"/>
  <c r="B164" i="14"/>
  <c r="B172" i="14"/>
  <c r="B180" i="14"/>
  <c r="B188" i="14"/>
  <c r="B196" i="14"/>
  <c r="B204" i="14"/>
  <c r="B212" i="14"/>
  <c r="B220" i="14"/>
  <c r="B228" i="14"/>
  <c r="B236" i="14"/>
  <c r="B244" i="14"/>
  <c r="B49" i="14"/>
  <c r="B113" i="14"/>
  <c r="B137" i="14"/>
  <c r="B169" i="14"/>
  <c r="B185" i="14"/>
  <c r="B241" i="14"/>
  <c r="B14" i="14"/>
  <c r="B22" i="14"/>
  <c r="B30" i="14"/>
  <c r="B39" i="14"/>
  <c r="B47" i="14"/>
  <c r="B55" i="14"/>
  <c r="B63" i="14"/>
  <c r="B71" i="14"/>
  <c r="B79" i="14"/>
  <c r="B87" i="14"/>
  <c r="B95" i="14"/>
  <c r="B103" i="14"/>
  <c r="B111" i="14"/>
  <c r="B119" i="14"/>
  <c r="B127" i="14"/>
  <c r="B135" i="14"/>
  <c r="B143" i="14"/>
  <c r="B151" i="14"/>
  <c r="B159" i="14"/>
  <c r="B167" i="14"/>
  <c r="B175" i="14"/>
  <c r="B183" i="14"/>
  <c r="B191" i="14"/>
  <c r="B199" i="14"/>
  <c r="B207" i="14"/>
  <c r="B215" i="14"/>
  <c r="B223" i="14"/>
  <c r="B231" i="14"/>
  <c r="B239" i="14"/>
  <c r="B247" i="14"/>
  <c r="B16" i="14"/>
  <c r="B129" i="14"/>
  <c r="B145" i="14"/>
  <c r="B177" i="14"/>
  <c r="B201" i="14"/>
  <c r="B249" i="14"/>
  <c r="B17" i="14"/>
  <c r="B25" i="14"/>
  <c r="B33" i="14"/>
  <c r="B42" i="14"/>
  <c r="B50" i="14"/>
  <c r="B58" i="14"/>
  <c r="B66" i="14"/>
  <c r="B74" i="14"/>
  <c r="B82" i="14"/>
  <c r="B90" i="14"/>
  <c r="B98" i="14"/>
  <c r="B106" i="14"/>
  <c r="B114" i="14"/>
  <c r="B122" i="14"/>
  <c r="B130" i="14"/>
  <c r="B138" i="14"/>
  <c r="B146" i="14"/>
  <c r="B154" i="14"/>
  <c r="B162" i="14"/>
  <c r="B170" i="14"/>
  <c r="B178" i="14"/>
  <c r="B186" i="14"/>
  <c r="B194" i="14"/>
  <c r="B202" i="14"/>
  <c r="B210" i="14"/>
  <c r="B218" i="14"/>
  <c r="B226" i="14"/>
  <c r="B234" i="14"/>
  <c r="B242" i="14"/>
  <c r="B252" i="14"/>
  <c r="B57" i="14"/>
  <c r="B81" i="14"/>
  <c r="B121" i="14"/>
  <c r="B161" i="14"/>
  <c r="B12" i="14"/>
  <c r="B20" i="14"/>
  <c r="B28" i="14"/>
  <c r="B37" i="14"/>
  <c r="B45" i="14"/>
  <c r="B53" i="14"/>
  <c r="B61" i="14"/>
  <c r="B69" i="14"/>
  <c r="B77" i="14"/>
  <c r="B85" i="14"/>
  <c r="B93" i="14"/>
  <c r="B101" i="14"/>
  <c r="B109" i="14"/>
  <c r="B117" i="14"/>
  <c r="B125" i="14"/>
  <c r="B133" i="14"/>
  <c r="B141" i="14"/>
  <c r="B149" i="14"/>
  <c r="B157" i="14"/>
  <c r="B165" i="14"/>
  <c r="B173" i="14"/>
  <c r="B181" i="14"/>
  <c r="B189" i="14"/>
  <c r="B197" i="14"/>
  <c r="B205" i="14"/>
  <c r="B213" i="14"/>
  <c r="B221" i="14"/>
  <c r="B229" i="14"/>
  <c r="B237" i="14"/>
  <c r="B245" i="14"/>
  <c r="B41" i="14"/>
  <c r="B65" i="14"/>
  <c r="B209" i="14"/>
  <c r="B15" i="14"/>
  <c r="B23" i="14"/>
  <c r="B31" i="14"/>
  <c r="B40" i="14"/>
  <c r="B48" i="14"/>
  <c r="B56" i="14"/>
  <c r="B64" i="14"/>
  <c r="B72" i="14"/>
  <c r="B80" i="14"/>
  <c r="B88" i="14"/>
  <c r="B96" i="14"/>
  <c r="B104" i="14"/>
  <c r="B112" i="14"/>
  <c r="B120" i="14"/>
  <c r="B128" i="14"/>
  <c r="B136" i="14"/>
  <c r="B144" i="14"/>
  <c r="B152" i="14"/>
  <c r="B160" i="14"/>
  <c r="B168" i="14"/>
  <c r="B176" i="14"/>
  <c r="B184" i="14"/>
  <c r="B192" i="14"/>
  <c r="B200" i="14"/>
  <c r="B208" i="14"/>
  <c r="B216" i="14"/>
  <c r="B224" i="14"/>
  <c r="B232" i="14"/>
  <c r="B240" i="14"/>
  <c r="B248" i="14"/>
  <c r="B89" i="14"/>
  <c r="B18" i="14"/>
  <c r="B26" i="14"/>
  <c r="B35" i="14"/>
  <c r="B43" i="14"/>
  <c r="B51" i="14"/>
  <c r="B59" i="14"/>
  <c r="B67" i="14"/>
  <c r="B75" i="14"/>
  <c r="B83" i="14"/>
  <c r="B91" i="14"/>
  <c r="B99" i="14"/>
  <c r="B107" i="14"/>
  <c r="B115" i="14"/>
  <c r="B123" i="14"/>
  <c r="B131" i="14"/>
  <c r="B139" i="14"/>
  <c r="B147" i="14"/>
  <c r="B155" i="14"/>
  <c r="B163" i="14"/>
  <c r="B171" i="14"/>
  <c r="B179" i="14"/>
  <c r="B187" i="14"/>
  <c r="B195" i="14"/>
  <c r="B203" i="14"/>
  <c r="B211" i="14"/>
  <c r="B219" i="14"/>
  <c r="B227" i="14"/>
  <c r="B235" i="14"/>
  <c r="B243" i="14"/>
  <c r="B253" i="14"/>
  <c r="B24" i="14"/>
  <c r="B73" i="14"/>
  <c r="B105" i="14"/>
  <c r="B13" i="14"/>
  <c r="B21" i="14"/>
  <c r="B29" i="14"/>
  <c r="B38" i="14"/>
  <c r="B46" i="14"/>
  <c r="B54" i="14"/>
  <c r="B62" i="14"/>
  <c r="B70" i="14"/>
  <c r="B78" i="14"/>
  <c r="B86" i="14"/>
  <c r="B94" i="14"/>
  <c r="B102" i="14"/>
  <c r="B110" i="14"/>
  <c r="B118" i="14"/>
  <c r="B126" i="14"/>
  <c r="B134" i="14"/>
  <c r="B142" i="14"/>
  <c r="B150" i="14"/>
  <c r="B158" i="14"/>
  <c r="B166" i="14"/>
  <c r="B174" i="14"/>
  <c r="B182" i="14"/>
  <c r="B190" i="14"/>
  <c r="B198" i="14"/>
  <c r="B206" i="14"/>
  <c r="B214" i="14"/>
  <c r="B222" i="14"/>
  <c r="B230" i="14"/>
  <c r="B238" i="14"/>
  <c r="B246" i="14"/>
  <c r="B254" i="14"/>
  <c r="B10" i="14"/>
  <c r="B277" i="14"/>
  <c r="B274" i="14"/>
  <c r="B266" i="14"/>
  <c r="B270" i="14"/>
  <c r="B262" i="14"/>
  <c r="B269" i="14"/>
  <c r="B272" i="14"/>
  <c r="B273" i="14"/>
  <c r="B256" i="14"/>
  <c r="B260" i="14"/>
  <c r="B267" i="14"/>
  <c r="B257" i="14"/>
  <c r="B261" i="14"/>
  <c r="B271" i="14"/>
  <c r="B258" i="14"/>
  <c r="B259" i="14"/>
  <c r="B263" i="14"/>
  <c r="B275" i="14"/>
  <c r="B265" i="14"/>
  <c r="B268" i="14"/>
  <c r="B276" i="14"/>
  <c r="B264" i="14"/>
</calcChain>
</file>

<file path=xl/sharedStrings.xml><?xml version="1.0" encoding="utf-8"?>
<sst xmlns="http://schemas.openxmlformats.org/spreadsheetml/2006/main" count="867" uniqueCount="705">
  <si>
    <r>
      <t>9.  Supervision:  This job entails supervising crews of lift attendants</t>
    </r>
    <r>
      <rPr>
        <sz val="10"/>
        <color indexed="18"/>
        <rFont val="Arial"/>
        <family val="2"/>
      </rPr>
      <t xml:space="preserve"> / </t>
    </r>
    <r>
      <rPr>
        <sz val="10"/>
        <rFont val="Arial"/>
        <family val="2"/>
      </rPr>
      <t>operators, foremen or lift crew leaders, and management of lift attendants and / or lift operators, including employee review responsibilities.  This is an exempt position.</t>
    </r>
  </si>
  <si>
    <t>Provides sales expertise and assists sales manager in supervisory and management requirements in larger organizations.</t>
  </si>
  <si>
    <t>Sales - Conference Manager</t>
  </si>
  <si>
    <t>Grooming - Machine Operator - Experienced</t>
  </si>
  <si>
    <t>Maintains and repairs the electrical systems of ski lifts.  Master level only.</t>
  </si>
  <si>
    <t>Manages a retail store(s) at a single mountain.  May include some rentals.</t>
  </si>
  <si>
    <t>Retail - Store Supervisor</t>
  </si>
  <si>
    <t>Lift Maintenance - Electronics - Manager</t>
  </si>
  <si>
    <t>In larger organizations, manages the lift electronics operation.</t>
  </si>
  <si>
    <t>Lift Maintenance - Electronics or Maintenance Manager</t>
  </si>
  <si>
    <t>Supervises a retail store operation at a single mountain.  Does not include ski rental.</t>
  </si>
  <si>
    <t>Retail Sore Manager - Multiple Locations</t>
  </si>
  <si>
    <t>Responsible for all aspects of more than one retail outlet at resort level.</t>
  </si>
  <si>
    <t xml:space="preserve">Competition Department - Coach </t>
  </si>
  <si>
    <t>Sales - Reservations - Reservationists</t>
  </si>
  <si>
    <t>Takes reservations for rooms, services, and activities in a call center setting.</t>
  </si>
  <si>
    <t>Competition Department - Supervisor</t>
  </si>
  <si>
    <t>Grooming - Assistant Director</t>
  </si>
  <si>
    <t xml:space="preserve">Vehicle Maintenance - Mechanic </t>
  </si>
  <si>
    <t>Works on all vehicles - first level of mechanics.</t>
  </si>
  <si>
    <t xml:space="preserve">8.  Special Skills or Other Requirements:  Understanding of mechanical operations, diesel engines, hydraulics and hydrostatic drives is preferred; must be able to work graveyard shifts and late-night hours; must be able to work weekends and holidays, work effectively at high elevations, and function effectively in extreme cold weather conditions and in other inclement weather conditions; ability (in English) to read and comprehend and write memorandum, correspondence, and reports; ability to effectively present information in one-on-one and small group situations to customers, clients, and other employees; perform other physically demanding skills, including standing or sitting for long periods of time; ability to ski or snowboard, or ride/operate a snowmobile, between on-mountain job assignments is preferred.  </t>
  </si>
  <si>
    <t>Manages the grooming operation for a single mountain.</t>
  </si>
  <si>
    <t>Coordinates group activities prior to/and during the visit to the resort. Will also support Group Sales Manager activities. Can also be referred to as 'Representative'.</t>
  </si>
  <si>
    <t>Sales - Leisure Services Manager</t>
  </si>
  <si>
    <t>Works with incoming groups including collecting deposits, booking lodging and clinics, preparing billings and coordinating arrivals and departures.  Has supervisory responsibilities.</t>
  </si>
  <si>
    <t>Sales - Reservations - Manager</t>
  </si>
  <si>
    <t>Manages the reservations operation.</t>
  </si>
  <si>
    <t>Sets up and manages races.  May be in a race or special events department.</t>
  </si>
  <si>
    <t>Competition Department - Race Crew</t>
  </si>
  <si>
    <t>May set course, run timer or manage gates.  May be in an events department</t>
  </si>
  <si>
    <t>Lodging - Housekeeping - Supervisor</t>
  </si>
  <si>
    <t>Supervises the housekeeping function. Reports to the Executive Housekeeper.</t>
  </si>
  <si>
    <t>Lodging - Laundry Room Attendant</t>
  </si>
  <si>
    <t>Provides laundry services for resort/hotel.</t>
  </si>
  <si>
    <t>Directs and is responsible for all slope and terrain park grooming operations on one or more mountains.  Reports to the VP of Mountain Operations</t>
  </si>
  <si>
    <t>Communicates and executes to planograms changes per the Merchandising Manual to retail staff for various retail displays</t>
  </si>
  <si>
    <t>Retail - Sales Associate</t>
  </si>
  <si>
    <t>Sells goods in retail store.</t>
  </si>
  <si>
    <t>Retail - Sales Associate - Hardgoods</t>
  </si>
  <si>
    <t>Specializes in the selling of hardgoods as well as softgoods.</t>
  </si>
  <si>
    <t>Check and clean as directed the steam room, locker rooms, sauna and massage rooms including checking chlorine levels, picking-up and refreshing towel supply, re-arranging chairs and general clean-up of area</t>
  </si>
  <si>
    <t>Transportation - Shuttle Bus Driver - CDL</t>
  </si>
  <si>
    <t>Found in a larger operation.  Provides grooming and managerial expertise to the entire grooming operation.</t>
  </si>
  <si>
    <t>Grooming - Director</t>
  </si>
  <si>
    <t>Supervises day-to-day transportation operations and CDL reporting does not include the budget process or the planning process.  May also drive vehicle as required.</t>
  </si>
  <si>
    <t>Coaches assigned group in their discipline over the course of a season.  Accompanies team to competitions.  Not a Ski Instructor.</t>
  </si>
  <si>
    <t>Competition Department - Coach/Supervisor</t>
  </si>
  <si>
    <t>Coaches assigned group in their discipline over the course of a season.  Supervises other coaches in their discipline. Not a Ski Instructor.</t>
  </si>
  <si>
    <t>Manages the vehicle maintenance operation. Reports to the Director in larger organizations.</t>
  </si>
  <si>
    <t>Vehicle Maintenance - Mechanic - Experienced</t>
  </si>
  <si>
    <t>The journey level for vehicle mechanics.</t>
  </si>
  <si>
    <t>Vehicle Maintenance - Supervisor/Foreman</t>
  </si>
  <si>
    <t>Coordinates pricing and billing of all in-house conferences including does set-up, special events, and equipment.</t>
  </si>
  <si>
    <t>Sales - Group Sales Director</t>
  </si>
  <si>
    <t>Responsible for all sales operations at a ski resort(s).</t>
  </si>
  <si>
    <t>Sales - Group Sales Manager</t>
  </si>
  <si>
    <t>Sells lift tickets, services and activities and/or lodging to business groups visiting the resort.</t>
  </si>
  <si>
    <t>Sales - Group Services Coordinator</t>
  </si>
  <si>
    <t>Provides work advice and planning for grooming operations.</t>
  </si>
  <si>
    <t xml:space="preserve">Grooming - Manager </t>
  </si>
  <si>
    <t>Instructs guests in proper use of fitness equipment. Also can work the fitness center desk checking in guests.</t>
  </si>
  <si>
    <t>Lodging - Fitness Club/Spa - Manager</t>
  </si>
  <si>
    <t>Grooming - Machine Operator - Foreman/Senior</t>
  </si>
  <si>
    <t>Grooming - Supervisor</t>
  </si>
  <si>
    <t>Supervises a grooming shift.  May operate equipment.  This is an exempt position.</t>
  </si>
  <si>
    <t>Grounds - Equipment Operator</t>
  </si>
  <si>
    <t>Registers and assigns rooms to guests.  Processes incoming mail messages.  Checks guests out of rooms and finalized all associated charges.</t>
  </si>
  <si>
    <t>Lodging - Front Desk Clerk - Senior</t>
  </si>
  <si>
    <t>Supervises the operation of the main reservation desk including reservations, check in/outs, resolves customer issues and assigns shifts to staff.</t>
  </si>
  <si>
    <t>Lodging - Housekeeper</t>
  </si>
  <si>
    <t>Entry-level housekeeping position.</t>
  </si>
  <si>
    <t>Sales - Reservations - Supervisor</t>
  </si>
  <si>
    <t>Busses and cleans tables in a restaurant and/or cafeteria area.</t>
  </si>
  <si>
    <t>F &amp; B - Cafeteria Cashier</t>
  </si>
  <si>
    <t>Cashier for a cafeteria.</t>
  </si>
  <si>
    <t>Lodging - Housekeeper - Inspectors</t>
  </si>
  <si>
    <t>Lodging - Life Guard</t>
  </si>
  <si>
    <t>220-130</t>
  </si>
  <si>
    <t>Job Title Numbers:  220  130</t>
  </si>
  <si>
    <t>6.  Experience:  Ski area experience is helpful; prior heavy equipment experience is helpful; ability to ski or snowboard is also preferred.</t>
  </si>
  <si>
    <t>7.  Field of Experience:  None required.</t>
  </si>
  <si>
    <t>Responsible for inventory management including both retail and rental merchandise.</t>
  </si>
  <si>
    <t>Retail - Merchandiser</t>
  </si>
  <si>
    <t>Seats patrons in sit-down restaurant.  May operate as cashier.</t>
  </si>
  <si>
    <t>F &amp; B - Kitchen Manager</t>
  </si>
  <si>
    <t>Responsible for kitchen operations supporting a cafeteria operation.</t>
  </si>
  <si>
    <t>F &amp; B - Line Cook l</t>
  </si>
  <si>
    <t>Average hourly wage of incumbents</t>
  </si>
  <si>
    <t>Lowest paid incumbent (hourly wage)</t>
  </si>
  <si>
    <t>Highest paid incumbent (hourly wage)</t>
  </si>
  <si>
    <t xml:space="preserve">Provides managerial and technical expertise for all ski school operations.  </t>
  </si>
  <si>
    <t>Manages a function within a hotel or lodging operation.</t>
  </si>
  <si>
    <t>Lodging - Spa/Pool Attendant</t>
  </si>
  <si>
    <t>Provides microcomputer support to all resort computer users. May do some networking and light programming or system de-bugging.</t>
  </si>
  <si>
    <t>Transportation - Shuttle Bus Driver - No CDL</t>
  </si>
  <si>
    <t>Drives a vehicle, which does not require a commercial drivers license. Passenger requirements are limited.</t>
  </si>
  <si>
    <t>Transportation - Supervisor</t>
  </si>
  <si>
    <t>F &amp; B - Cafeteria Supervisor</t>
  </si>
  <si>
    <t>Supervises cafeteria staff and daily operation while performing functions within the operations.</t>
  </si>
  <si>
    <t>F &amp; B - Conference Setup Coordinator/Head Porter</t>
  </si>
  <si>
    <t>Attend planning meetings, coordinates all seating and eating arrangements, AV equipment and any other related items for in-house conference guests needs.</t>
  </si>
  <si>
    <t>Vehicle Maintenance - Director/Manager</t>
  </si>
  <si>
    <t>Receives, sends, sorts, and distributes all US mail.  May assist purchasing manager/agent with routine purchasing duties.</t>
  </si>
  <si>
    <t>Purchasing - Purchasing Manager</t>
  </si>
  <si>
    <t>Supervises a vehicle maintenance shop.  Provides technical expertise and ensures any procedures and regulatory compliance.</t>
  </si>
  <si>
    <t>Works all stations of kitchen, leads other cooks, check timing on tickets, and quality.  2yr degree and 7-10 years experience.</t>
  </si>
  <si>
    <t>Lodging - Concierge</t>
  </si>
  <si>
    <t>Provides concierge support to guests.</t>
  </si>
  <si>
    <t>Lodging - General Manager</t>
  </si>
  <si>
    <t>Sales - Assistant Sales Manager</t>
  </si>
  <si>
    <t>Oversees the housekeeping function on one or more locations.</t>
  </si>
  <si>
    <t>Lodging - Fitness Club - Attendant</t>
  </si>
  <si>
    <t>Lodging - Bellman</t>
  </si>
  <si>
    <t>Greets and assists guests with their luggage.  Maintains the cleanliness of hotel entrance, provides guest transportation and directions.</t>
  </si>
  <si>
    <t>Lodging - Executive Housekeeper/Director/Manager</t>
  </si>
  <si>
    <t>Helps guests with boots and other rental equipment.  May also help with minor repairs.</t>
  </si>
  <si>
    <t>Security - Director/Manager</t>
  </si>
  <si>
    <t>Directs and is responsible for all security operations. Top Security position.</t>
  </si>
  <si>
    <t>Security - Officer</t>
  </si>
  <si>
    <t>Provides security for a variety of locations.  May be armed.</t>
  </si>
  <si>
    <t>Security - Supervisor/Lead</t>
  </si>
  <si>
    <t>Supervises a security operation or location, normally during a single shift. May be in charge of security for events. May be armed</t>
  </si>
  <si>
    <t>Warehouse Superintendent</t>
  </si>
  <si>
    <t>Supervises a rental shop and staff. May include retail.</t>
  </si>
  <si>
    <t xml:space="preserve">Rental - Technician </t>
  </si>
  <si>
    <t>Assists manager in all aspects of larger fitness club and/or spa operations.  Act as manager in manager's absence.</t>
  </si>
  <si>
    <t>Lodging - Front Desk Clerk</t>
  </si>
  <si>
    <t>Serves guests at banquets. Typically receives tips/service charges from events. Please provide total comp figures including tips/service charges.</t>
  </si>
  <si>
    <t>Sets up banquet areas.</t>
  </si>
  <si>
    <t>Oversees banquet setup and service in larger organizations. Reports to Catering/Banquet Manager.</t>
  </si>
  <si>
    <t>Mixes drinks, orders supplies, runs cash register. Please provide base comp rate.</t>
  </si>
  <si>
    <t>Found in larger organizations with cafeteria and fine dining.  Provides F &amp; B expertise and managerial services to support entire organization reporting to F&amp;B Director.</t>
  </si>
  <si>
    <t>Provides Life guard services at swimming pool.</t>
  </si>
  <si>
    <t>Lodging - Manager</t>
  </si>
  <si>
    <t>Three or more years experience as a housekeeper.  Inspected rooms for quality standards may do housekeeping when necessary.</t>
  </si>
  <si>
    <t>Lodging - Front Desk Shift Supervisor</t>
  </si>
  <si>
    <t>Supervises a front desk shift and front desk clerks.</t>
  </si>
  <si>
    <t>Lodging - Front Office Manager</t>
  </si>
  <si>
    <t>F &amp; B - Executive Sous Chef</t>
  </si>
  <si>
    <t>Front desk clerk position with 5 or more years experience.</t>
  </si>
  <si>
    <t>Lodging - Front Desk Night Auditor</t>
  </si>
  <si>
    <t>In larger F&amp;B operations, oversees a major operation/restaurant but reports to an F&amp;B Director.</t>
  </si>
  <si>
    <t>Takes orders, collects payments and delivers food to guests in a sit-down facility. Please provide base comp rate.</t>
  </si>
  <si>
    <t>MIS - Manager</t>
  </si>
  <si>
    <t>Manages operations of information systems including programming, analysis and supervisions of programmers and IS staff.</t>
  </si>
  <si>
    <t>MIS - Network Administrator</t>
  </si>
  <si>
    <t>Oversees all computer network functions at resort</t>
  </si>
  <si>
    <t>MIS - PC Support Technician</t>
  </si>
  <si>
    <t>Writes ski reports, press releases, and other internal communications.  Journalism experience required.</t>
  </si>
  <si>
    <t>Marketing - Special Events - Coordinator</t>
  </si>
  <si>
    <t>Sets up and conducts special events.</t>
  </si>
  <si>
    <t>Retail - Store - Manager</t>
  </si>
  <si>
    <t>Prepares basic foods for cooking.  May cook foods. Entry-level position.</t>
  </si>
  <si>
    <t>F &amp; B - Sous Chef</t>
  </si>
  <si>
    <t>Second chef position in single, larger operation.</t>
  </si>
  <si>
    <t>Cooks on a line in either a cafeteria or a restaurant, completing base cook tasks. May not require previous experience to obtain this position.</t>
  </si>
  <si>
    <t>F &amp; B - Manager</t>
  </si>
  <si>
    <t>Manages a single F&amp;B operation/restaurant within a larger organization.</t>
  </si>
  <si>
    <t>F &amp; B - Prep Cook</t>
  </si>
  <si>
    <t>MIS - Webmaster</t>
  </si>
  <si>
    <t>Responsible for the purchasing of all supplies. Negotiate contracts with vendors, meets budgets limitations and supervises staff.  Not Retail.</t>
  </si>
  <si>
    <t>Responsible for all Vehicle Maintenance operations. Includes cars, trucks, snowmobiles, vans, buses, etc.</t>
  </si>
  <si>
    <t>Vehicle Maintenance - Manager</t>
  </si>
  <si>
    <t>F &amp; B - Line Cook III/ Lead Line Cook</t>
  </si>
  <si>
    <t>Oversees a hotel or lodging operation.</t>
  </si>
  <si>
    <t>Works in a licensed day care facility. Is a licensed teacher.</t>
  </si>
  <si>
    <t>Day Care - Manager</t>
  </si>
  <si>
    <t>Responsible for the operations of a day care, licensed or not. Not ski school.</t>
  </si>
  <si>
    <t>Day Care - Supervisor</t>
  </si>
  <si>
    <t xml:space="preserve">Provides expertise and managerial experience for the children's day care facilities.  Must be licensed. </t>
  </si>
  <si>
    <t>Rental - Cashier</t>
  </si>
  <si>
    <t>F &amp; B - F&amp;B Manager - Multiple Locations, Major Facilities</t>
  </si>
  <si>
    <t xml:space="preserve">Restaurant Line cook with greater responsibilities than the entry-level staff. Can make more complex items and give menu ideas. AS degree with 2-4 years experience or a combination.  </t>
  </si>
  <si>
    <t>Rental - Shop Technician - Repair</t>
  </si>
  <si>
    <t>Repairs/tunes skis.  May also help guests with rental equipment or a retail sale.</t>
  </si>
  <si>
    <t>Rental - Supervisor</t>
  </si>
  <si>
    <t>Assist in the administration of personnel functions such as front desk, recruiting/personnel paperwork, issuing uniforms.</t>
  </si>
  <si>
    <t>Human Resources - Director</t>
  </si>
  <si>
    <t>Directs all human resource functions, worker compensation and risk management in a large organization (over 1,000 employees). Part of the budget and planning process. Senior staff member.</t>
  </si>
  <si>
    <t>Responsible for all aspects of the fitness club and spa operations.</t>
  </si>
  <si>
    <t>Lodging - Fitness Club/Spa Assistant Manager</t>
  </si>
  <si>
    <t>Responsible for the direction and coordination of all warehousing activities.  Supervision of warehouse staff.</t>
  </si>
  <si>
    <t>F &amp; B - Assistant Director</t>
  </si>
  <si>
    <t>Snowwhite Ski Area</t>
  </si>
  <si>
    <t>Marketing - Director</t>
  </si>
  <si>
    <t>Responsible for all aspects of sales and marketing activities.</t>
  </si>
  <si>
    <t>Marketing - Manager</t>
  </si>
  <si>
    <t>Plans, directs and coordinates the marketing activity of current and new products and services for the resort. Is not the Director</t>
  </si>
  <si>
    <t>Marketing - Public Relations Manager</t>
  </si>
  <si>
    <t>Specialized in an area of HR and responsible for the administration and all aspects of that function.  Includes benefits training, recruiting, etc.</t>
  </si>
  <si>
    <t xml:space="preserve">Responsible for all aspects of building maintenance for the entire operation performed by employees and outside contractors. </t>
  </si>
  <si>
    <t>Building Maintenance - Electrician</t>
  </si>
  <si>
    <t>Journey level electrician with 5 or more years of experience.</t>
  </si>
  <si>
    <t>Building Maintenance - Electrician - Experienced</t>
  </si>
  <si>
    <t>F &amp; B - Cafeteria Line Worker</t>
  </si>
  <si>
    <t>Works on the cafeteria line keeping food supplied and fresh. May sometimes assist in basic cook duties.</t>
  </si>
  <si>
    <t>F &amp; B - Catering/Banquet Manager</t>
  </si>
  <si>
    <t>Closes receipts for the day.  Processes all charges in each area of the hotel.  May also be responsible for the PBX and front desk.</t>
  </si>
  <si>
    <t>Top person responsible for one or more F &amp; B operations.</t>
  </si>
  <si>
    <t>Responsible for all food &amp; beverage operations and outlets.</t>
  </si>
  <si>
    <t>F &amp; B - Executive Chef</t>
  </si>
  <si>
    <t>Creates goodwill for the company through articles, speeches and publicity efforts via various communication media.  Requires BA in business.</t>
  </si>
  <si>
    <t xml:space="preserve">Marketing - Research Analyst </t>
  </si>
  <si>
    <t>Marketing - Snow Reporter</t>
  </si>
  <si>
    <t>Holds appropriate licenses for and maintains the waste facilities.</t>
  </si>
  <si>
    <t>Building Maintenance - Water Plant Mgr</t>
  </si>
  <si>
    <t>Develops plans, standards and procedures for the operations of the water utility plant.  Must posses a Water Utility Operators license.</t>
  </si>
  <si>
    <t>Building Maintenance - Water Plant Operator</t>
  </si>
  <si>
    <t>Accounting - Payroll Clerk - Senior</t>
  </si>
  <si>
    <t>Operates and maintains the water systems and holds appropriate licenses to.</t>
  </si>
  <si>
    <t>Day Care - Attendant</t>
  </si>
  <si>
    <t>Works with children within a children's day care facility.  Is not licensed and is not in connection with the ski school.</t>
  </si>
  <si>
    <t>Day Care - Licensed - Director/Manager</t>
  </si>
  <si>
    <t>Has authority to purchase supplies at the most favorable price consistent with quality, quantity and delivery. May negotiate contracts with vendors.  Not Retail.</t>
  </si>
  <si>
    <t>Purchasing - Mail Room/Purchasing Clerk</t>
  </si>
  <si>
    <t>Day Care - Licensed Teacher</t>
  </si>
  <si>
    <t>Manages the accounting functions for organization according to established accounting practices. Supervises accounting staff.</t>
  </si>
  <si>
    <t>Directs all aspects of licensed day care facility.</t>
  </si>
  <si>
    <t>Administrative - Assistant</t>
  </si>
  <si>
    <t>new</t>
  </si>
  <si>
    <t>no.</t>
  </si>
  <si>
    <t>Please replace this with the description of the job that has been added</t>
  </si>
  <si>
    <t>Please replace this with your resort's job title</t>
  </si>
  <si>
    <t>Executive - General Manager</t>
  </si>
  <si>
    <t>Supervises/manages F&amp;B outlets or one major facility with multiple functions and may include nightclub. Manage 25+ employees including 1-3 supervisors.</t>
  </si>
  <si>
    <t>F &amp; B - Line Cook II</t>
  </si>
  <si>
    <t xml:space="preserve">Manages a rental operation(s). May include some retail.  Is not an executive staff member. </t>
  </si>
  <si>
    <t>Human Resources - Administrator / Generalist</t>
  </si>
  <si>
    <t>Directs and is responsible for all ski school operations.  Is part of the planning and budget process.  Executive staff member.</t>
  </si>
  <si>
    <t>Ski School - Level 1 - Ski or Snowboard Instructor</t>
  </si>
  <si>
    <t>Provides cashier and sales support for a rental/retail shop. May do merchandising and help guest with rentals.</t>
  </si>
  <si>
    <t>Rental - Director/Manager</t>
  </si>
  <si>
    <t>Responsible for all aspects of course management and maintenance including construction, development and supervision of staff.</t>
  </si>
  <si>
    <t>Operates telephone console. Answers and routes incoming call and may place outgoing calls.  May do clerical and receptionist work.</t>
  </si>
  <si>
    <t>Building Maintenance  - Painter</t>
  </si>
  <si>
    <t>Responsible for all exterior and some interior painting including lift buildings and towers.</t>
  </si>
  <si>
    <t>Building Maintenance - Carpenter</t>
  </si>
  <si>
    <t>Journey level carpenter with 5 or more years of experience.</t>
  </si>
  <si>
    <t>Provides manual labor for a variety of golf course maintenance operations.</t>
  </si>
  <si>
    <t>Golf - Superintendent</t>
  </si>
  <si>
    <t xml:space="preserve">Human Resources -Risk Manager </t>
  </si>
  <si>
    <t>Manages the building maintenance operation.  May include grounds maintenance.</t>
  </si>
  <si>
    <t>Building Maintenance - Director</t>
  </si>
  <si>
    <t>Human Resources - Specialist</t>
  </si>
  <si>
    <t>Terrain Park Operations - Terrain Park Attendant</t>
  </si>
  <si>
    <t>Terrain Park Operations  - Terrain Parks/Pipes Supervisor</t>
  </si>
  <si>
    <t>Terrain Park Operations  - Tubing Park Attendant</t>
  </si>
  <si>
    <t>Terrain Park Operations  - Terrain Parks/Pipes Manager</t>
  </si>
  <si>
    <t>Assists in the management of the snowmaking department, including supervision of departmental foremen and staff.  Acting manager in the manager's absence.</t>
  </si>
  <si>
    <t>Snowmaking - Snowmaking Maintenance Manager</t>
  </si>
  <si>
    <t>Prepares documents to insure payables are processed in a timely and accurate manner.</t>
  </si>
  <si>
    <t>Plans and oversees all catering and banquet functions from setup to service to takedown.</t>
  </si>
  <si>
    <t>F &amp; B - Director</t>
  </si>
  <si>
    <t>Snowmaking - Snowmaker - Experienced</t>
  </si>
  <si>
    <t>Snowmaking - Snowmaking Assistant Manager</t>
  </si>
  <si>
    <t>Collects and reports customer satisfaction and demographics data.  May develop and maintain company-wide database.</t>
  </si>
  <si>
    <t>Marketing - Snow Reporter/Communications</t>
  </si>
  <si>
    <t>Provides assistance on minor plumbing, electrical, carpentry or painting projects to maintain good repair.</t>
  </si>
  <si>
    <t>Building Maintenance - Waste Plant Operator</t>
  </si>
  <si>
    <t>Supervises a work crew or shift.  Ensures procedures are followed and compliance to regulatory requirements. May include grounds.</t>
  </si>
  <si>
    <t>Building Maintenance - Maintenance Technician</t>
  </si>
  <si>
    <t>Accounting - Financial Analyst</t>
  </si>
  <si>
    <t>Accounting - General Assignment Cashier</t>
  </si>
  <si>
    <t>Accounting - Payroll Clerk</t>
  </si>
  <si>
    <t>Prepares and processes payroll. May distribute checks to resort personnel.</t>
  </si>
  <si>
    <t>Software development for .NET based resort websites and Windows applications</t>
  </si>
  <si>
    <t xml:space="preserve">Purchasing  - Purchasing Agent </t>
  </si>
  <si>
    <t>Performs a variety of basic accounting assignments including account coding, reconciliations and assisting with preparation of statements and reports.</t>
  </si>
  <si>
    <t>Performs more complex and diverse accounting assignments.  Assists in the development of policies and procedures. Requires a BA in accounting.</t>
  </si>
  <si>
    <t>Accounting - Clerk</t>
  </si>
  <si>
    <t>Accounting - Controller</t>
  </si>
  <si>
    <t>Sells lift tickets.  May also sell ski school lessons and rental equipment.</t>
  </si>
  <si>
    <t>Ticket Sales - Supervisor</t>
  </si>
  <si>
    <t>Supervises the ticket sales and staff for a location.  May also sell tickets.</t>
  </si>
  <si>
    <t xml:space="preserve">Supervises the competition department at a single mountain.  </t>
  </si>
  <si>
    <t>Ski School - Director</t>
  </si>
  <si>
    <t>Number of incumbents</t>
  </si>
  <si>
    <t>CA</t>
  </si>
  <si>
    <t>Human Resources Manager</t>
  </si>
  <si>
    <t xml:space="preserve">Responsible for specific inspections, maintenance, modifications, construction and repairs.  </t>
  </si>
  <si>
    <t>Lift Maintenance - Supervisor</t>
  </si>
  <si>
    <t>Supervises lift mechanics and / or electricians.  Ensures compliance to rules, procedures and regulations. May work of lifts.</t>
  </si>
  <si>
    <t>Directs and is responsible for all aspects of all rental outlets. May include some retail.  Part of the planning/budget process and a member of the senior staff.</t>
  </si>
  <si>
    <t>Rental - Manager</t>
  </si>
  <si>
    <t>Administrative - Assistant - Clerical</t>
  </si>
  <si>
    <t>Provides generalize administrative support that is mostly clerical in nature with limited project assignments. May perform receptionist or PBX duties.</t>
  </si>
  <si>
    <t>Administrative - Assistant - Senior</t>
  </si>
  <si>
    <t xml:space="preserve">Responsible for all aspects of the operations of their respective resort including, but not exclusive, profit &amp; loss results, mountain operations, F&amp;B operations, lodging operations and all personnel. </t>
  </si>
  <si>
    <t>Golf - Course Maintenance Worker - Level 1</t>
  </si>
  <si>
    <t>Building Maintenance - Carpenter - Experienced</t>
  </si>
  <si>
    <t>5-8 Yrs experience with the ability to lead a crew, interpret blueprints, provide cost estimates and keep a project within budget.</t>
  </si>
  <si>
    <t>Building Maintenance - Director/Manager</t>
  </si>
  <si>
    <t>Ski School - Ticket Sales Supervisor</t>
  </si>
  <si>
    <t>Supervises tickets sales within a ski school.</t>
  </si>
  <si>
    <t>In a smaller ski area, may do payroll, accounting and supervise staff while performing support functions for Mountain Manager, General Manager or Owner.</t>
  </si>
  <si>
    <t>Administrative PBX Operator</t>
  </si>
  <si>
    <t>Receives and disburses cash.  May audit cash drawers.</t>
  </si>
  <si>
    <t>Supervises cash receipt, cash disbursement processes and staff to insure accuracy and adherence to policies.</t>
  </si>
  <si>
    <t>Responsible for general accounting duties.</t>
  </si>
  <si>
    <t>Directs and is responsible for all snowmaking operations for a single mountain.  Reports to the VP of Mountain Operations.</t>
  </si>
  <si>
    <t>Snowmaking - Manager</t>
  </si>
  <si>
    <t>Manages a snowmaking operation for a single mountain.</t>
  </si>
  <si>
    <t>Snowmaking - Pump house Operator</t>
  </si>
  <si>
    <t>Monitors and controls pump house equipment.</t>
  </si>
  <si>
    <t>Guest Services - Mountain Host</t>
  </si>
  <si>
    <t>Guest Services - Parking Lot Attendant</t>
  </si>
  <si>
    <t>Guides guests to appropriate parking spot.  May be in the transportation department</t>
  </si>
  <si>
    <t>Guest Services - Parking Supervisor</t>
  </si>
  <si>
    <t>Supervises a guest services function.  May supervise multiple functions.</t>
  </si>
  <si>
    <t>Prepares and processes documents to insure the organization receives money owed on a timely basis.  May initiate collection efforts on delinquent accounts.</t>
  </si>
  <si>
    <t>Job Code</t>
  </si>
  <si>
    <t>Job Title</t>
  </si>
  <si>
    <t>Job Description</t>
  </si>
  <si>
    <t>5-8 Yrs experience with a Master's License or Journeyman status with the ability to lead a crew, interpret blueprints, provide cost estimates and keep a project within budget</t>
  </si>
  <si>
    <t>Building Maintenance - Janitor</t>
  </si>
  <si>
    <t>Provides cashiering services to a variety of functions such as F &amp; B, Rental, or Retail.</t>
  </si>
  <si>
    <t>Provides work direction to payroll clerks, has more than 5 years direct experience as a payroll clerk, may interpret regulations.</t>
  </si>
  <si>
    <t>Accounting - Payroll Coordinator</t>
  </si>
  <si>
    <t>Accounting - Supervisor</t>
  </si>
  <si>
    <t>Provides expertise and managerial experience for all ski patrol operations.</t>
  </si>
  <si>
    <t>Ski Patrol - Director</t>
  </si>
  <si>
    <t>Responsible for all accounting and financial operations for the entire resort.  Usually a member of senior staff.</t>
  </si>
  <si>
    <t>Provides janitorial and maintenance throughout the operation. Includes hotels, shops, restaurants as well as ski operations. May operate power-cleaning tools.</t>
  </si>
  <si>
    <t>Building Maintenance - Laborer</t>
  </si>
  <si>
    <t>Provides manual labor for building projects.  Shovels snow and performs other manual labor tasks. Does not operate machinery.</t>
  </si>
  <si>
    <t>Building Maintenance - Plumber - Experienced</t>
  </si>
  <si>
    <t>Building Maintenance - Supervisor/Foreman</t>
  </si>
  <si>
    <t>Responsible for one or more accounting functions but not all segments of accounting.  Supervises one or more employees engaged in accounting activities.</t>
  </si>
  <si>
    <t>Number of FULL-Time Employees</t>
  </si>
  <si>
    <t>Number of PART-Time Employees</t>
  </si>
  <si>
    <t xml:space="preserve">Your Contact Details </t>
  </si>
  <si>
    <t>Lift Operations - Operator - Foreman/Lead</t>
  </si>
  <si>
    <t>Lift Operations - Supervisor</t>
  </si>
  <si>
    <t>Lift Operations - Ticket Checker</t>
  </si>
  <si>
    <t>Only checks tickets.  Does not "bump" chairs or run a lift. May be in skier or guest services.</t>
  </si>
  <si>
    <t>Mountain Operations - Director</t>
  </si>
  <si>
    <t>Lift Maintenance - Mechanic and/or Electrician -Senior / Lead</t>
  </si>
  <si>
    <t>Lift Operations - Assistant Director</t>
  </si>
  <si>
    <t>Found in larger organizations.  Provides lift operations, maintenance and managerial expertise to entire lift organization.</t>
  </si>
  <si>
    <t>Ski School - Level 2 - Ski or Snowboard Instructor</t>
  </si>
  <si>
    <t>Ski School - Level 3 - Ski or Snowboard Instructor</t>
  </si>
  <si>
    <t>Ski School - Manager</t>
  </si>
  <si>
    <t>Manages all aspects of a ski school or facility for a single mountain.  Is not part of the executive staff.</t>
  </si>
  <si>
    <t>Ski School - No Certification</t>
  </si>
  <si>
    <t xml:space="preserve">Weekly wages should be divided by 40 hours to determine hourly rates. </t>
  </si>
  <si>
    <t>Provides a variety of administrative and staff support services.  May support a department rather then an individual and need to complete special projects.</t>
  </si>
  <si>
    <t>Ski School - Trainer</t>
  </si>
  <si>
    <t>Region</t>
  </si>
  <si>
    <t>Joe Smith</t>
  </si>
  <si>
    <t>Snowsport Resort Corp</t>
  </si>
  <si>
    <t>Jsmith@yahoo.com</t>
  </si>
  <si>
    <t>Accounting - Accounting Clerk</t>
  </si>
  <si>
    <t xml:space="preserve">Accounting - Accountant </t>
  </si>
  <si>
    <t>Accounting - Accounting Manager</t>
  </si>
  <si>
    <t>Accounting - Accounts Payable Clerk</t>
  </si>
  <si>
    <t>Provides administrative support to Director or Vice President level executive(s)</t>
  </si>
  <si>
    <t>Administrative - Executive Assistant</t>
  </si>
  <si>
    <t>Provides advanced, diversified, and confidential support requiring broad expertise to top executive in organization.  May be involved in some project work.</t>
  </si>
  <si>
    <t>Administrative - Office Manager</t>
  </si>
  <si>
    <t>Provides manual labor for a variety of tasks and assignments.  May operate snow blowers.</t>
  </si>
  <si>
    <t xml:space="preserve">Supervises the daily maintenance and activities of the park and features.  Supervises daily staff. </t>
  </si>
  <si>
    <t>Please use the rows below for jobs not shown in the survey above (only if significantly different than above job codes)</t>
  </si>
  <si>
    <t>Ski Patrol - Patroller - Experienced</t>
  </si>
  <si>
    <t>This is the experienced level of patroller</t>
  </si>
  <si>
    <t>Ski Patrol - Patroller - Senior / Lead</t>
  </si>
  <si>
    <t>Provides expertise as a specialist or trainer in patrol operations.  May act as supervisor.</t>
  </si>
  <si>
    <t>Ski Patrol - Supervisor</t>
  </si>
  <si>
    <t>Directs and is responsible for all ski patrol operations.  Is not part of the executive team.</t>
  </si>
  <si>
    <t>Ski Patrol - Patroller</t>
  </si>
  <si>
    <t>Top position for a single facility that is responsible for all ticket sales including day and seasons passes.  Is not part of senior management.</t>
  </si>
  <si>
    <t>Ticket Sales - Manager</t>
  </si>
  <si>
    <t xml:space="preserve">Manages the ticket sales function for a single mountain.  </t>
  </si>
  <si>
    <t>Ticket Sales - Season Pass Seller</t>
  </si>
  <si>
    <t>Responsible for season pass sales.  May also be a ticket seller.</t>
  </si>
  <si>
    <t>Ticket Sales - Seller</t>
  </si>
  <si>
    <t>Managers, grooms and plan/designs features for the terrain park. Manages all staff.</t>
  </si>
  <si>
    <t>Ski Patrol - Assistant Director</t>
  </si>
  <si>
    <t>Ski Patrol - Safety Patrol (avalanche)</t>
  </si>
  <si>
    <t>Does not normally provide first aid.  Provides speed control and other non-emergency ski patrol functions.</t>
  </si>
  <si>
    <t>Responsible for all aspects of maintenance and controls for the snowmaking plant including pump house, compressors, pumps, valves between pump house and water source and plant buildings. Does not include on-hill maintenance.</t>
  </si>
  <si>
    <t>Snowmaking - Supervisor</t>
  </si>
  <si>
    <t>Supervises a group of snowmakers.  May also be responsible for a specific shift and operate machinery</t>
  </si>
  <si>
    <t>Ticket Sales - Director/Manager</t>
  </si>
  <si>
    <t>Coordinates payroll functions such as wiring ACH's for the payroll bank, direct deposit and 401k funding.  May interpret regulations.</t>
  </si>
  <si>
    <t>Your Name</t>
  </si>
  <si>
    <t>Your Position</t>
  </si>
  <si>
    <t>Your Phone</t>
  </si>
  <si>
    <t>Your Email</t>
  </si>
  <si>
    <t>Your Fax</t>
  </si>
  <si>
    <t>Mountain Operations - Supervisor</t>
  </si>
  <si>
    <t>Provides ski and snowboard checking.</t>
  </si>
  <si>
    <t>Lift Maintenance - Electrician - Senior / Lead</t>
  </si>
  <si>
    <t>Significant experience, works on the most complicated problems and may be work leader.</t>
  </si>
  <si>
    <t xml:space="preserve">Monthly amounts should be multiplied by 12 then divided by 2080 to determine hourly rates. </t>
  </si>
  <si>
    <t>Snowmaking - Director/Manager</t>
  </si>
  <si>
    <t>Utilizes grounds equipment such as snow removal equipment and front loaders.  May require additional licensing depending on state requirements.</t>
  </si>
  <si>
    <t>Grounds - Laborer</t>
  </si>
  <si>
    <t>The Total Uphill Capacity &amp; Skier Visits Of Your Resort.</t>
  </si>
  <si>
    <t>Competition Department - NASTAR Race Crew</t>
  </si>
  <si>
    <t xml:space="preserve">Annual wages should be converted into 2080 hours per year to determine an hourly rate. </t>
  </si>
  <si>
    <t>Accounting - Accounts Receivable Clerk</t>
  </si>
  <si>
    <t>Accounting - Business Unit Controller</t>
  </si>
  <si>
    <t>Accounting - Cash Auditor</t>
  </si>
  <si>
    <t>Accounting - Cash Room Clerk</t>
  </si>
  <si>
    <t>Accounting - Cash Room Supervisor</t>
  </si>
  <si>
    <t>Responsible for all accounting and financial operations for a single business unit, i.e. lodging, F&amp;B etc.</t>
  </si>
  <si>
    <t>Audits cash banks and cash receipts.  Verifies Z tapes.  Audits cash room activities.</t>
  </si>
  <si>
    <t>Supervises parking operations.  May be in the transportation Department</t>
  </si>
  <si>
    <t>Guest Services - Ski Area Utility Worker</t>
  </si>
  <si>
    <t>This is the entry level with no experience but with appropriate credentials</t>
  </si>
  <si>
    <t>9.  Supervision:  This job has no supervisory responsibilities.</t>
  </si>
  <si>
    <t>May be any level of PSIA instructor.</t>
  </si>
  <si>
    <t>Ski School - Assistant Director</t>
  </si>
  <si>
    <t>Drives a vehicle requiring a commercial drivers license (CDL).</t>
  </si>
  <si>
    <t>Your Resort's Parent Company Name</t>
  </si>
  <si>
    <t>Has significant experience on the mountain and acts as mountain captain and work leader.</t>
  </si>
  <si>
    <t>Ski Patrol - Radio Dispatch</t>
  </si>
  <si>
    <t>Dispatches ski patrollers to accident sites.</t>
  </si>
  <si>
    <t>Depending on the size of organizations, manages the lift maintenance and/or electronics operations.</t>
  </si>
  <si>
    <t>Lift Maintenance - Mechanic - Experienced</t>
  </si>
  <si>
    <t>Coaches assigned group in their discipline over the course of a season.  Not a Ski Instructor.</t>
  </si>
  <si>
    <t>Competition Department - Coach Senior/Lead</t>
  </si>
  <si>
    <t xml:space="preserve">Oversees three or more mountain operations including but not exclusive to lift/electronics maintenance, vehicle maintenance, slope or trail maintenance, snowmaking maintenance and records/inventory/purchasing departments within mountain operations.  </t>
  </si>
  <si>
    <t>Retail - Inventory Control</t>
  </si>
  <si>
    <t>May work as parking attendant, then lift attendant, or other duties as assigned.</t>
  </si>
  <si>
    <t>Guest Services - Ski Check Attendant</t>
  </si>
  <si>
    <t>Works on the NASTAR race course.  May collect money along with course duties.</t>
  </si>
  <si>
    <t>Competition Department - Race - Manager</t>
  </si>
  <si>
    <t xml:space="preserve">Survey data should be entered as hourly rates for all positions. To ensure consistent results please use  the following conversions if your data needs to be adjusted to hourly rates. </t>
  </si>
  <si>
    <t>Trains instructors in a specific type snow sport as well as instruct guests.  May including nordic, alpine, riding, adaptive, etc.</t>
  </si>
  <si>
    <t>Ski School - Supervisor</t>
  </si>
  <si>
    <t xml:space="preserve">Formulas and Standard Conversions </t>
  </si>
  <si>
    <t>Annual Pay</t>
  </si>
  <si>
    <t>Hourly Pay</t>
  </si>
  <si>
    <t>Calculator</t>
  </si>
  <si>
    <t>Maximizes rooms revenue by managing pricing and, channels blocking and availability.</t>
  </si>
  <si>
    <t>Retail  - Buyer</t>
  </si>
  <si>
    <t>Responsible for an entire line of retail products and/or goods.  Negotiates contracts, manages inventory and attends trade shows.</t>
  </si>
  <si>
    <t>Retail - Director</t>
  </si>
  <si>
    <t>Ski Patrol - Specialist</t>
  </si>
  <si>
    <t>Job Title Numbers:  240  160</t>
  </si>
  <si>
    <t>4.  Field of Study:  None required.</t>
  </si>
  <si>
    <t>5.  Length of Education or Training:  On-site training provided by ski area for lift operations both before and throughout employment.</t>
  </si>
  <si>
    <t>Entry-level lift electrician with less than 5 years experience.</t>
  </si>
  <si>
    <t>Lift Maintenance - Electrician - Experienced</t>
  </si>
  <si>
    <t>Supervises and oversees a specific area such as training, avalanche, or other specialty.</t>
  </si>
  <si>
    <t>Ski School - Adaptive Ski Instructor</t>
  </si>
  <si>
    <t>Directs and is responsible for all retail sales at ski area and hotel operations.  Is part of the planning/budget process and a member of the executive staff.</t>
  </si>
  <si>
    <t>5.  Length of Education or Training:  On-site training provided by ski area for lift operations both before and throughout employment; prior lift operations experience required.</t>
  </si>
  <si>
    <t>6.  Experience:  Prior lift operations experience required.</t>
  </si>
  <si>
    <t>7.  Field of experience:  Prior lift operations experience is required.</t>
  </si>
  <si>
    <t>Supervises a group of Reservationists in larger organizations. Reports to Reservations Manager.</t>
  </si>
  <si>
    <t>Sales - Revenue Manager</t>
  </si>
  <si>
    <t>8.  Special Skills or Other Requirements:</t>
  </si>
  <si>
    <t>9.  Supervision:  This job may entail training and leading crews of lift attendants or lift operators, but requires  supervision and management of lift attendants and / or lift operators, including some employee review responsibilities.</t>
  </si>
  <si>
    <t>Job Title numbers:  240 170</t>
  </si>
  <si>
    <t>8.  Special Skills or Other Requirements:  Ability (in English) to read and comprehend and write memorandum, correspondence, and reports; ability to maintain written logs, reports, and checklists; ability to evaluate and manage employees; ability to effectively present information in one-on-one and small group situations to customers, clients, and other employees; must be able to regularly lift or move up to 50 pounds and occasionally lift or move more than 100 pounds, and perform other physically demanding skills, including standing for long periods of time; must be able to work weekends and holidays, work effectively at high elevations, and function effectively in extreme cold weather conditions and in other inclement weather conditions; ability to ski or snowboard, or ride/operate a snowmobile, between on-mountain job assignments is helpful.</t>
  </si>
  <si>
    <t>Job Title numbers:  270 140</t>
  </si>
  <si>
    <t>2.  Work Performed:  Facilitates instruction, demonstration, and care for students of all ages and abilities for ski and snowboard instruction, teaching may include class or private lessons; when children involved must be accountable for managing children, including dressing children, training and assisting students in using lifts, assisting students with their equipment, and teaching the Responsibility Code and general ski / snowboard safety to all students; instruct on ski and snowboard equipment and lifts.</t>
  </si>
  <si>
    <t>7.  Field of experience:  None required.</t>
  </si>
  <si>
    <t>5.  Length of Education or Training:  On-site training provided by ski area both before and throughout employment will be provided.</t>
  </si>
  <si>
    <t>6.  Experience: None required.</t>
  </si>
  <si>
    <t>5.  Length of Education or Training:  PSIA / AASI ski or snowboard certification and other professional clinic participation is preferred; on-site training provided by ski area both before and throughout employment may be provided.</t>
  </si>
  <si>
    <t>8.  Special Skills or Other Requirements:  Must have ability to verbally communicate, demonstrate, and explain concepts clearly to people of all ages; must be patient and nurturing to students; ability (in English) to read and comprehend and write memorandum, correspondence, and reports; ability to maintain written logs, reports, and checklists; ability to effectively present information in one-on-one and small group situations to customers, students, clients, and other employees; must be able to regularly lift or move up to 50 pounds and occasionally lift or move more than 100 pounds, and perform other physically demanding skills, including standing for long periods of time; must be able to work weekends and holidays, work effectively at high elevations, and function effectively in extreme cold weather conditions and in other inclement weather conditions.</t>
  </si>
  <si>
    <t>9.  Supervision: This job has no supervisory responsibilities.</t>
  </si>
  <si>
    <t>Job Title numbers:  270 150</t>
  </si>
  <si>
    <t>Job Title numbers:  270 160</t>
  </si>
  <si>
    <t>Job Title numbers:  270 180</t>
  </si>
  <si>
    <t>5.  Length of Education or Training:  No PSIA / AASI ski or snowboard certification is required for this position; on-site training provided by ski area both before and throughout employment may be provided.</t>
  </si>
  <si>
    <t>Job Title numbers:  270  190</t>
  </si>
  <si>
    <t>5.  Length of Education or Training:</t>
  </si>
  <si>
    <t>6.  Experience:</t>
  </si>
  <si>
    <t xml:space="preserve">7.  Field of Experience:  </t>
  </si>
  <si>
    <t>2.  Work Performed:  Supervises ski school program, including clinics, line-ups and instruction; may also be required to serve as a ski or snowboard instructor as needed; facilitates instruction, demonstration, and care for students of all ages and abilities for ski and snowboard instruction, teaching may include class or private lessons; when children involved must be accountable for managing children, including dressing children, training and assisting students in using lifts, assisting students with their equipment, and teaching the Responsibility Code and general ski / snowboard safety to all students; instruct on ski and snowboard equipment and lifts.</t>
  </si>
  <si>
    <t>8.  Special Skills or Other Requirements:  Must be able to manage and supervise groups of instructors and employees, including all aspects of employee management; must have ability to verbally communicate, demonstrate, and explain concepts clearly to people of all ages; must be patient and nurturing to students; ability (in English) to read and comprehend and write memorandum, correspondence, and reports; ability to maintain written logs, reports, and checklists; ability to effectively present information in one-on-one and small group situations to customers, students, clients, and other employees; must be able to regularly lift or move up to 50 pounds and occasionally lift or move more than 100 pounds, and perform other physically demanding skills, including standing for long periods of time; must be able to work weekends and holidays, work effectively at high elevations, and function effectively in extreme cold weather conditions and in other inclement weather conditions.</t>
  </si>
  <si>
    <t xml:space="preserve">9.  Supervision: This job entails supervising ski and snowboard instructors, and may include employee review responsibilities.  </t>
  </si>
  <si>
    <t>Job Title numbers:  290  130</t>
  </si>
  <si>
    <t>6.  Experience: Must be an excellent skier with technical knowledge of skiing / snowboarding and ski safety.</t>
  </si>
  <si>
    <t>8.  Special Skills or Other Requirements:  Ability (in English) to read and comprehend and write memorandum, correspondence, and reports; ability to maintain written logs, reports, and checklists; ability to effectively present information in one-on-one and small group situations to customers, students, clients, and other employees; must be able to regularly lift or move up to 50 pounds and occasionally lift or move more than 100 pounds, and perform other physically demanding skills, including standing for long periods of time; must be able to work weekends and holidays, work effectively at high elevations, and function effectively in extreme cold weather conditions and in other inclement weather conditions.</t>
  </si>
  <si>
    <t>Job Title numbers:  290  140</t>
  </si>
  <si>
    <t>6.  Experience:  Previous ski area experience is helpful; ability to ski or snowboard is also preferred.</t>
  </si>
  <si>
    <t>8.  Special Skills or Other Requirements:  Ability (in English) to read and comprehend and write memorandum, correspondence, and reports; ability to maintain written logs, reports, and checklists; ability to effectively present information in one-on-one and small group situations to customers, students, clients, and other employees; must be able to regularly lift or move up to 50 pounds and occasionally lift or move more than 100 pounds, and perform other physically demanding skills, including standing for long periods of time; must be able to work weekends and holidays, work effectively at high elevations, and function effectively in extreme cold weather conditions and in other inclement weather conditions; ability to ski or snowboard, or ride/operate a snowmobile, between on-mountain job assignments is helpful.</t>
  </si>
  <si>
    <t>Job Title numbers:  350  130</t>
  </si>
  <si>
    <t>4. Field of Study:  None required.</t>
  </si>
  <si>
    <t>5. Length of Education or Training:  On-site training for snowmaking operations both before and throughout employment is provided.</t>
  </si>
  <si>
    <r>
      <rPr>
        <sz val="10"/>
        <rFont val="Times New Roman"/>
        <family val="1"/>
      </rPr>
      <t xml:space="preserve">6. </t>
    </r>
    <r>
      <rPr>
        <sz val="10"/>
        <rFont val="Arial"/>
        <family val="2"/>
      </rPr>
      <t>Experience:  Ski area experience is helpful; prior mechanical / technological experience is helpful; ability to ski or snowboard is also preferred; familiarity with mechanical systems and/or water systems is helpful; knowledge of heating / cooling systems is also preferred.</t>
    </r>
  </si>
  <si>
    <t>7. Field of Experience:  None required.</t>
  </si>
  <si>
    <t>6.  Experience:  None required; ability to ski or snowboard is helpful.</t>
  </si>
  <si>
    <t>8.  Special Skills or Other Requirements:  Ability (in English) to read and comprehend and write memorandum, correspondence, and reports; ability to effectively present information in one-on-one and small group situations to customers, clients, and other employees; perform other physically demanding skills, including standing for long periods of time; must be able to work weekends and holidays, work effectively at high elevations, and function effectively in extreme cold weather conditions and in other inclement weather conditions; ability to ski or snowboard, or ride/operate a snowmobile, between on-mountain job assignments is helpful.</t>
  </si>
  <si>
    <t>280-140</t>
  </si>
  <si>
    <t xml:space="preserve">240-170 </t>
  </si>
  <si>
    <t xml:space="preserve">240-160 </t>
  </si>
  <si>
    <t>270-140</t>
  </si>
  <si>
    <t>Ski School Level 1 - Ski or Snowboard Instructor</t>
  </si>
  <si>
    <t xml:space="preserve">270-150 </t>
  </si>
  <si>
    <t>Ski School Level 2 - Ski or Snowboard Instructor</t>
  </si>
  <si>
    <t xml:space="preserve">270-160 </t>
  </si>
  <si>
    <t>Ski School Level 3 - Ski or Snowboard Instructor</t>
  </si>
  <si>
    <t xml:space="preserve">270-180 </t>
  </si>
  <si>
    <t>Ski School - No Certificate</t>
  </si>
  <si>
    <t xml:space="preserve">270-190 </t>
  </si>
  <si>
    <t xml:space="preserve">290-130 </t>
  </si>
  <si>
    <t>Terrain Park Operations - Tubing Park Attendant</t>
  </si>
  <si>
    <t xml:space="preserve">290-140 </t>
  </si>
  <si>
    <t xml:space="preserve">350-130 </t>
  </si>
  <si>
    <r>
      <t xml:space="preserve">8. </t>
    </r>
    <r>
      <rPr>
        <sz val="10"/>
        <rFont val="Times New Roman"/>
        <family val="1"/>
      </rPr>
      <t xml:space="preserve"> </t>
    </r>
    <r>
      <rPr>
        <sz val="10"/>
        <rFont val="Arial"/>
        <family val="2"/>
      </rPr>
      <t>Special Skills or Other Requirements:  Understanding of mechanical operations, diesel engines, hydraulics and hydrostatic drives is preferred; knowledge of heating and cooling systems is helpful; must be able to work graveyard shifts and late-night hours; must be able to work early in the ski area before resort has opened to the public; must be able to work weekends and holidays, work effectively at high elevations, and function effectively in extreme cold weather conditions and in other inclement weather conditions; ability (in English) to read and comprehend and write memorandum, correspondence, and reports; ability to effectively present information in one-on-one and small group situations to customers, clients, and other employees; perform other physically demanding skills, including standing or sitting for long periods of time; ability to ski or snowboard, or ride/operate a snowmobile, between on-mountain job assignments is preferred. </t>
    </r>
  </si>
  <si>
    <t>9. Supervision:  This job has no supervisory responsibilities.</t>
  </si>
  <si>
    <t>Radio and fax voice for all ski area regarding snow and other conditions.</t>
  </si>
  <si>
    <t xml:space="preserve">Semi-Monthly should be multiplied by 24 then divided by 2080. </t>
  </si>
  <si>
    <t>(Example: 1st and 15th each month)</t>
  </si>
  <si>
    <t xml:space="preserve">1.  Title:  Ski School Level 2 – Ski or Snowboard Instructor </t>
  </si>
  <si>
    <t xml:space="preserve">Job Title Numbers:  280-140 </t>
  </si>
  <si>
    <t xml:space="preserve">Degree Of Job Match </t>
  </si>
  <si>
    <t>H</t>
  </si>
  <si>
    <t xml:space="preserve">If after input of job code data there are any warnings in any of the yellow boxes below, please respond accordingly.  When FORM SS2 is complete, the yellow boxes should all be blank with no warnings.                   </t>
  </si>
  <si>
    <t>1.  Title:  Lift Operations – Supervisor</t>
  </si>
  <si>
    <t xml:space="preserve">1.  Title:  Ski School Level 1 – Ski or Snowboard Instructor </t>
  </si>
  <si>
    <t xml:space="preserve">1.  Title:  Terrain Park Operations – Terrain Park Attendant </t>
  </si>
  <si>
    <t>1.  Title:  Guest Services – Mountain Host</t>
  </si>
  <si>
    <t>1.  Title:  Lift Operations – Operator – Foreman / Lead</t>
  </si>
  <si>
    <t xml:space="preserve">1.  Title:  Ski School Level 3 – Ski or Snowboard Instructor </t>
  </si>
  <si>
    <r>
      <t xml:space="preserve">Indicate if this position is paid on an </t>
    </r>
    <r>
      <rPr>
        <b/>
        <u/>
        <sz val="22"/>
        <rFont val="Arial"/>
        <family val="2"/>
      </rPr>
      <t>hourly</t>
    </r>
    <r>
      <rPr>
        <b/>
        <sz val="22"/>
        <rFont val="Arial"/>
        <family val="2"/>
      </rPr>
      <t xml:space="preserve"> basis or as a </t>
    </r>
    <r>
      <rPr>
        <b/>
        <u/>
        <sz val="22"/>
        <rFont val="Arial"/>
        <family val="2"/>
      </rPr>
      <t>salaried</t>
    </r>
    <r>
      <rPr>
        <b/>
        <sz val="22"/>
        <rFont val="Arial"/>
        <family val="2"/>
      </rPr>
      <t xml:space="preserve"> position</t>
    </r>
  </si>
  <si>
    <r>
      <t xml:space="preserve">Indicate if reported wage is for </t>
    </r>
    <r>
      <rPr>
        <b/>
        <u/>
        <sz val="22"/>
        <rFont val="Arial"/>
        <family val="2"/>
      </rPr>
      <t>Base Pay</t>
    </r>
    <r>
      <rPr>
        <b/>
        <sz val="22"/>
        <rFont val="Arial"/>
        <family val="2"/>
      </rPr>
      <t xml:space="preserve"> or includes </t>
    </r>
    <r>
      <rPr>
        <b/>
        <u/>
        <sz val="22"/>
        <rFont val="Arial"/>
        <family val="2"/>
      </rPr>
      <t>Base Pay plus Incentive Pay</t>
    </r>
  </si>
  <si>
    <t>Position Hourly as (H) or Salaried as (S)</t>
  </si>
  <si>
    <t xml:space="preserve">Provides clean and sanitary cooking utensils and serviceware for restaurant or cafeteria operation, as well as performing general and routine cleaning tasks.  Operates and maintains cleaning equipment, including but not limited to dish washing machine, hand wash stations, pot-scrubbing station, and trash compactor.  </t>
  </si>
  <si>
    <t xml:space="preserve">Assists with supporting an enterprise software system, such as ticketing, reservations, retail, food and beverage, sales, rentals, etc., including product setup, report writing, user training and assistance, troubleshooting systems, hardware, interface and software issues and general systems maintenance.  May require specific software language usage (such as SQL, etc,). </t>
  </si>
  <si>
    <t>Primary responsibility for supporting and maintaining an enterprise software system, such as ticketing, reservations, retail, food &amp; beverage, sales, rentals, etc. and including such tasks as product setup, system customizations, report writing , user training, supporting system interfaces, on-going maintenance and working with the software and hardware vendors.  May supervise application specialist(s) or other technical staff.</t>
  </si>
  <si>
    <t>Responsible for repair and maintenance of rental fleet mountain bikes, mountain scooters, etc.</t>
  </si>
  <si>
    <t>Provides instruction and coaching to public in safe mountain bike riding.  May also provide trail guide services.</t>
  </si>
  <si>
    <t>B</t>
  </si>
  <si>
    <t>Responsible for maintaining the resort's social media content. Maintains and establishes relationships with bloggers and members of the online community.   Collects and analyzes data related to the resort’s social media marketing efforts and programs. This position would generally report to a Social Media or Marketing Manager.</t>
  </si>
  <si>
    <t>Indicate Job Match on a scale of 1 to 5 - with 3 being a close match, and 1 less and 5 being more</t>
  </si>
  <si>
    <t>Bike Mechanic</t>
  </si>
  <si>
    <t>Mt. Bike Patrol</t>
  </si>
  <si>
    <t>Mt. Bike Instructor</t>
  </si>
  <si>
    <t xml:space="preserve">Responsible for a major segment of the total HR function (Risk Management, Compensation, Benefits, Training, Recruiting, etc.) within a larger organization or responsible for the entire HR function in a smaller organization (less than 250 employees) People in this position typically have 2-5 years of related experience. </t>
  </si>
  <si>
    <t>Responsible for two or more major segments of the total HR function (Risk Management, Compensation, Benefits, Training, Recruiting, etc.) within a larger organization or responsible for the entire HR function in a midsize organization (of 300 – 950 employees). People in this position typically have 5 or more years of related experience and/or have advanced training in the appropriate field.</t>
  </si>
  <si>
    <t xml:space="preserve">Manages lift operations for a single mountain.  May additionally manage summer activities. </t>
  </si>
  <si>
    <t>Directs and is responsible for all lift operations for one or more mountains.  Includes Maintenance, operations and electronics. May additionally manage summer activities.  Reports to VP of Mountain Operations.</t>
  </si>
  <si>
    <t>MIS - System Application Specialist / Programmer (UPDATED 2015)</t>
  </si>
  <si>
    <t xml:space="preserve">Responsible for multiply areas of guest services including the budget and planning processes.   Responsibilities may also include one or more of the following areas :  Parking Operations, Concerige, Mountain Hosts, Ticketinhg, and Transportation. </t>
  </si>
  <si>
    <t xml:space="preserve">Manages the guest services operations for a single resort.  Responsibilities may also include one or more of the following areas :  Parking Operations, Concerige, Mountain Hosts, Ticketinhg, and Transportation. </t>
  </si>
  <si>
    <t xml:space="preserve">F &amp; B - Banquet Setup                </t>
  </si>
  <si>
    <t xml:space="preserve">F &amp; B - Busser                       </t>
  </si>
  <si>
    <t xml:space="preserve">F &amp; B - Food Server                   </t>
  </si>
  <si>
    <t xml:space="preserve">Coordinate resort housing program for employees. Provide all necessary information to candidates and current employees regarding housing options for resort employees at onsite housing or other properties and programs. </t>
  </si>
  <si>
    <r>
      <t xml:space="preserve">Skier Visits For The Last Full Season </t>
    </r>
    <r>
      <rPr>
        <sz val="16"/>
        <rFont val="Arial"/>
        <family val="2"/>
      </rPr>
      <t>(at your resort)</t>
    </r>
  </si>
  <si>
    <r>
      <t xml:space="preserve">Human Resources - Manager I                             </t>
    </r>
    <r>
      <rPr>
        <b/>
        <sz val="20"/>
        <color indexed="10"/>
        <rFont val="Arial"/>
        <family val="2"/>
      </rPr>
      <t xml:space="preserve"> (Description Updated 2016)</t>
    </r>
  </si>
  <si>
    <r>
      <t xml:space="preserve">Human Resources - Manager II                                  </t>
    </r>
    <r>
      <rPr>
        <b/>
        <sz val="20"/>
        <color indexed="10"/>
        <rFont val="Arial"/>
        <family val="2"/>
      </rPr>
      <t xml:space="preserve"> (Description Updated 2016)</t>
    </r>
  </si>
  <si>
    <r>
      <t>Employee Housing Coordinator     (</t>
    </r>
    <r>
      <rPr>
        <b/>
        <sz val="20"/>
        <color rgb="FF00B050"/>
        <rFont val="Arial"/>
        <family val="2"/>
      </rPr>
      <t>NEW 2017)</t>
    </r>
  </si>
  <si>
    <r>
      <t xml:space="preserve">On Site Employee Housing Coordinator </t>
    </r>
    <r>
      <rPr>
        <b/>
        <sz val="20"/>
        <color rgb="FFFF0000"/>
        <rFont val="Arial"/>
        <family val="2"/>
      </rPr>
      <t xml:space="preserve">(position includes resort provided housing)     </t>
    </r>
    <r>
      <rPr>
        <b/>
        <sz val="20"/>
        <color rgb="FF00B050"/>
        <rFont val="Arial"/>
        <family val="2"/>
      </rPr>
      <t xml:space="preserve"> (NEW 2017)</t>
    </r>
  </si>
  <si>
    <r>
      <t xml:space="preserve">Marketing – Social / Digital Media Manager                                   </t>
    </r>
    <r>
      <rPr>
        <b/>
        <sz val="20"/>
        <color indexed="30"/>
        <rFont val="Arial"/>
        <family val="2"/>
      </rPr>
      <t>(New 2014)</t>
    </r>
  </si>
  <si>
    <r>
      <t xml:space="preserve">Marketing – Social Media Coordinator                                        </t>
    </r>
    <r>
      <rPr>
        <b/>
        <sz val="20"/>
        <color indexed="30"/>
        <rFont val="Arial"/>
        <family val="2"/>
      </rPr>
      <t>(NEW 2014)</t>
    </r>
  </si>
  <si>
    <r>
      <t xml:space="preserve">MIS - Application Administrator / Supervisor                               </t>
    </r>
    <r>
      <rPr>
        <b/>
        <sz val="20"/>
        <color indexed="30"/>
        <rFont val="Arial"/>
        <family val="2"/>
      </rPr>
      <t xml:space="preserve"> (New 2015)</t>
    </r>
  </si>
  <si>
    <r>
      <t xml:space="preserve">Lift Operations - Director  </t>
    </r>
    <r>
      <rPr>
        <b/>
        <sz val="20"/>
        <color indexed="10"/>
        <rFont val="Arial"/>
        <family val="2"/>
      </rPr>
      <t xml:space="preserve"> (Description Updated 2016)</t>
    </r>
  </si>
  <si>
    <r>
      <t xml:space="preserve">Lift Operations - Manager </t>
    </r>
    <r>
      <rPr>
        <b/>
        <sz val="20"/>
        <color indexed="10"/>
        <rFont val="Arial"/>
        <family val="2"/>
      </rPr>
      <t>(Description Updated 2016)</t>
    </r>
  </si>
  <si>
    <r>
      <t xml:space="preserve">F &amp; B - Banquet Server                 </t>
    </r>
    <r>
      <rPr>
        <b/>
        <sz val="20"/>
        <color indexed="10"/>
        <rFont val="Arial"/>
        <family val="2"/>
      </rPr>
      <t xml:space="preserve"> </t>
    </r>
  </si>
  <si>
    <r>
      <t xml:space="preserve">F &amp; B - Banquet Server                 </t>
    </r>
    <r>
      <rPr>
        <b/>
        <sz val="20"/>
        <color indexed="10"/>
        <rFont val="Arial"/>
        <family val="2"/>
      </rPr>
      <t xml:space="preserve"> (Includes Tip or Service Charge Compensation)</t>
    </r>
  </si>
  <si>
    <r>
      <t xml:space="preserve">F &amp; B - Banquet Setup                </t>
    </r>
    <r>
      <rPr>
        <b/>
        <sz val="20"/>
        <color indexed="10"/>
        <rFont val="Arial"/>
        <family val="2"/>
      </rPr>
      <t xml:space="preserve">  (Includes Tip or Service Charge Compensation)</t>
    </r>
  </si>
  <si>
    <r>
      <t xml:space="preserve">F &amp; B - Banquet Supervisor  </t>
    </r>
    <r>
      <rPr>
        <b/>
        <sz val="20"/>
        <color indexed="10"/>
        <rFont val="Arial"/>
        <family val="2"/>
      </rPr>
      <t xml:space="preserve"> </t>
    </r>
  </si>
  <si>
    <r>
      <t xml:space="preserve">F &amp; B - Banquet Supervisor  </t>
    </r>
    <r>
      <rPr>
        <b/>
        <sz val="20"/>
        <color indexed="10"/>
        <rFont val="Arial"/>
        <family val="2"/>
      </rPr>
      <t xml:space="preserve"> (Includes Tip or Service Charge Compensation)</t>
    </r>
  </si>
  <si>
    <r>
      <t xml:space="preserve">F &amp; B - Bartender                       </t>
    </r>
    <r>
      <rPr>
        <b/>
        <sz val="20"/>
        <color indexed="10"/>
        <rFont val="Arial"/>
        <family val="2"/>
      </rPr>
      <t xml:space="preserve"> </t>
    </r>
  </si>
  <si>
    <r>
      <t xml:space="preserve">F &amp; B - Bartender                       </t>
    </r>
    <r>
      <rPr>
        <b/>
        <sz val="20"/>
        <color indexed="10"/>
        <rFont val="Arial"/>
        <family val="2"/>
      </rPr>
      <t xml:space="preserve"> (Includes Tip or Service Charge Compensation)</t>
    </r>
  </si>
  <si>
    <r>
      <t xml:space="preserve">F &amp; B - Busser                       </t>
    </r>
    <r>
      <rPr>
        <b/>
        <sz val="20"/>
        <color rgb="FFFF0000"/>
        <rFont val="Arial"/>
        <family val="2"/>
      </rPr>
      <t xml:space="preserve"> (Includes Tip or Service Charge Compensation)</t>
    </r>
  </si>
  <si>
    <r>
      <t xml:space="preserve">F &amp; B - Food Server                    </t>
    </r>
    <r>
      <rPr>
        <b/>
        <sz val="20"/>
        <color indexed="10"/>
        <rFont val="Arial"/>
        <family val="2"/>
      </rPr>
      <t xml:space="preserve">  (Includes Tip or Service Charge Compensation)</t>
    </r>
  </si>
  <si>
    <r>
      <t xml:space="preserve">F &amp; B - Host / Hostess     </t>
    </r>
    <r>
      <rPr>
        <b/>
        <sz val="20"/>
        <color indexed="10"/>
        <rFont val="Arial"/>
        <family val="2"/>
      </rPr>
      <t xml:space="preserve">      </t>
    </r>
  </si>
  <si>
    <r>
      <t xml:space="preserve">F &amp; B - Host / Hostess     </t>
    </r>
    <r>
      <rPr>
        <b/>
        <sz val="20"/>
        <color indexed="10"/>
        <rFont val="Arial"/>
        <family val="2"/>
      </rPr>
      <t xml:space="preserve">        (Includes Tip or Service Charge Compensation)</t>
    </r>
  </si>
  <si>
    <r>
      <t xml:space="preserve">F&amp;B - Steward - Dishwasher  </t>
    </r>
    <r>
      <rPr>
        <b/>
        <sz val="20"/>
        <color indexed="10"/>
        <rFont val="Arial"/>
        <family val="2"/>
      </rPr>
      <t xml:space="preserve">                   </t>
    </r>
    <r>
      <rPr>
        <b/>
        <sz val="20"/>
        <color indexed="30"/>
        <rFont val="Arial"/>
        <family val="2"/>
      </rPr>
      <t xml:space="preserve"> (NEW 2015)</t>
    </r>
  </si>
  <si>
    <r>
      <t xml:space="preserve">Guest Services - Director </t>
    </r>
    <r>
      <rPr>
        <b/>
        <sz val="20"/>
        <color indexed="10"/>
        <rFont val="Arial"/>
        <family val="2"/>
      </rPr>
      <t xml:space="preserve"> (Updated 2016)</t>
    </r>
  </si>
  <si>
    <r>
      <t xml:space="preserve">Guest Services - Manager   </t>
    </r>
    <r>
      <rPr>
        <b/>
        <sz val="20"/>
        <color indexed="10"/>
        <rFont val="Arial"/>
        <family val="2"/>
      </rPr>
      <t>(Updated 2016)</t>
    </r>
  </si>
  <si>
    <r>
      <t>Performs budgeting, forecasting, strategic planning and interpretation of financial data</t>
    </r>
    <r>
      <rPr>
        <b/>
        <sz val="16"/>
        <rFont val="Arial"/>
        <family val="2"/>
      </rPr>
      <t>.</t>
    </r>
  </si>
  <si>
    <r>
      <t xml:space="preserve">Coordinate resort housing program for employees. Provide all necessary information to candidates and current employees regarding housing options for resort employees at onsite housing or other properties and programs. </t>
    </r>
    <r>
      <rPr>
        <b/>
        <sz val="16"/>
        <rFont val="Arial"/>
        <family val="2"/>
      </rPr>
      <t xml:space="preserve">Receives 50% or greater onsite housing subsidiary as part of compensation. </t>
    </r>
  </si>
  <si>
    <t>Responsible for creation and implementation of the resort's social media program to leverage social media outlets. Responsible for development and maintenance of online content.  Establishes relationships with members of the online community. May provide the technical support and development of social media tools and integration with social network and resort website. May supervise other social / digital media staff.</t>
  </si>
  <si>
    <r>
      <t>May be responsible for more than one lift. Trains and leads crew but has no supervisory responsibilities</t>
    </r>
    <r>
      <rPr>
        <b/>
        <i/>
        <u/>
        <sz val="16"/>
        <color indexed="10"/>
        <rFont val="Arial"/>
        <family val="2"/>
      </rPr>
      <t xml:space="preserve">.PREVAILING WAGE JOB - SEE EXPANDED JOB DESCRIPTION TAB FOR DETAILS. </t>
    </r>
  </si>
  <si>
    <r>
      <t xml:space="preserve">Supervises one or more lift crews.  May operate lifts.  This is an exempt position. </t>
    </r>
    <r>
      <rPr>
        <b/>
        <i/>
        <u/>
        <sz val="16"/>
        <color indexed="10"/>
        <rFont val="Arial"/>
        <family val="2"/>
      </rPr>
      <t xml:space="preserve">PREVAILING WAGE JOB - SEE EXPANDED JOB DESCRIPTION TAB FOR DETAILS. </t>
    </r>
  </si>
  <si>
    <r>
      <t xml:space="preserve">Report hourly rate for group lessons.  Do not include any bonus or other compensation. </t>
    </r>
    <r>
      <rPr>
        <b/>
        <i/>
        <u/>
        <sz val="16"/>
        <color indexed="10"/>
        <rFont val="Arial"/>
        <family val="2"/>
      </rPr>
      <t xml:space="preserve">PREVAILING WAGE JOB - SEE EXPANDED JOB DESCRIPTION TAB FOR DETAILS. </t>
    </r>
  </si>
  <si>
    <r>
      <t>Report hourly rate for group lessons.  Do not include any bonus or other compensation.</t>
    </r>
    <r>
      <rPr>
        <b/>
        <i/>
        <u/>
        <sz val="16"/>
        <color indexed="10"/>
        <rFont val="Arial"/>
        <family val="2"/>
      </rPr>
      <t xml:space="preserve">PREVAILING WAGE JOB - SEE EXPANDED JOB DESCRIPTION TAB FOR DETAILS. </t>
    </r>
  </si>
  <si>
    <r>
      <t xml:space="preserve">Teaches skiing or snowboarding but is not certified. - Report hourly rate for group lessons. </t>
    </r>
    <r>
      <rPr>
        <b/>
        <i/>
        <u/>
        <sz val="16"/>
        <color indexed="10"/>
        <rFont val="Arial"/>
        <family val="2"/>
      </rPr>
      <t xml:space="preserve">PREVAILING WAGE JOB - SEE EXPANDED JOB DESCRIPTION TAB FOR DETAILS. </t>
    </r>
  </si>
  <si>
    <r>
      <t xml:space="preserve">Supervises a specific functional area of the Ski School Program.  May include line-ups, clinics and instruct. </t>
    </r>
    <r>
      <rPr>
        <b/>
        <i/>
        <u/>
        <sz val="16"/>
        <color indexed="10"/>
        <rFont val="Arial"/>
        <family val="2"/>
      </rPr>
      <t xml:space="preserve">PREVAILING WAGE JOB - SEE EXPANDED JOB DESCRIPTION TAB FOR DETAILS. </t>
    </r>
  </si>
  <si>
    <r>
      <t xml:space="preserve">Performs a variety of duties in a tubing park. </t>
    </r>
    <r>
      <rPr>
        <b/>
        <i/>
        <u/>
        <sz val="16"/>
        <color indexed="10"/>
        <rFont val="Arial"/>
        <family val="2"/>
      </rPr>
      <t xml:space="preserve">PREVAILING WAGE JOB - SEE EXPANDED JOB DESCRIPTION TAB FOR DETAILS. </t>
    </r>
  </si>
  <si>
    <r>
      <t>Keeps terrain park orderly and groomed.  May include safety instructions, records of the elements,</t>
    </r>
    <r>
      <rPr>
        <b/>
        <i/>
        <u/>
        <sz val="16"/>
        <color indexed="10"/>
        <rFont val="Arial"/>
        <family val="2"/>
      </rPr>
      <t xml:space="preserve"> PREVAILING WAGE JOB - SEE EXPANDED JOB DESCRIPTION TAB FOR DETAILS. </t>
    </r>
  </si>
  <si>
    <r>
      <t>Provides information and directions to guests.</t>
    </r>
    <r>
      <rPr>
        <b/>
        <i/>
        <u/>
        <sz val="16"/>
        <color indexed="10"/>
        <rFont val="Arial"/>
        <family val="2"/>
      </rPr>
      <t xml:space="preserve"> PREVAILING WAGE JOB - SEE EXPANDED JOB DESCRIPTION TAB FOR DETAILS. </t>
    </r>
  </si>
  <si>
    <t>Provides for bike trail safety, including first aid and transport of injured bikers, bike trail hazard evaluation, and bike trail maintenance.  May act as a trail guide.</t>
  </si>
  <si>
    <t>Responsible for liability and workers compensation insurance, and related risk management programs and initiatives. People in this position typically have 5 or more years of related experience and have advanced training in the appropriate field.</t>
  </si>
  <si>
    <r>
      <t xml:space="preserve">Reported Wage is </t>
    </r>
    <r>
      <rPr>
        <b/>
        <u val="singleAccounting"/>
        <sz val="26"/>
        <color indexed="9"/>
        <rFont val="Arial"/>
        <family val="2"/>
      </rPr>
      <t>Base Pay as (B) or Base plus Incentive Pay as (I)</t>
    </r>
  </si>
  <si>
    <t>Grooming - Machine Operator</t>
  </si>
  <si>
    <t>Lift Maintenance - Electrician</t>
  </si>
  <si>
    <t>Lift Maintenance - Mechanic</t>
  </si>
  <si>
    <t xml:space="preserve">Grooming – Machine Operator </t>
  </si>
  <si>
    <t xml:space="preserve">1.  Title:  Grooming – Machine Operator </t>
  </si>
  <si>
    <t>Journey level snowmaking position with typically more than 5 years of experience.</t>
  </si>
  <si>
    <t>5.  Length of Education or Training:  On-site training provided by ski area for grooming operations both before and throughout employment.</t>
  </si>
  <si>
    <r>
      <t>Snowmaker with no prior experience required.</t>
    </r>
    <r>
      <rPr>
        <b/>
        <sz val="16"/>
        <rFont val="Arial"/>
        <family val="2"/>
      </rPr>
      <t xml:space="preserve"> </t>
    </r>
    <r>
      <rPr>
        <b/>
        <i/>
        <u/>
        <sz val="16"/>
        <color indexed="10"/>
        <rFont val="Arial"/>
        <family val="2"/>
      </rPr>
      <t xml:space="preserve">PREVAILING WAGE JOB - SEE EXPANDED JOB DESCRIPTION TAB FOR DETAILS. </t>
    </r>
  </si>
  <si>
    <t>Snowmaking - Snowmaking Operator</t>
  </si>
  <si>
    <r>
      <t xml:space="preserve">Grooming machine operator with no prior experience required. </t>
    </r>
    <r>
      <rPr>
        <b/>
        <i/>
        <u/>
        <sz val="16"/>
        <color indexed="10"/>
        <rFont val="Arial"/>
        <family val="2"/>
      </rPr>
      <t xml:space="preserve">PREVAILING WAGE JOB - SEE EXPANDED JOB DESCRIPTION TAB FOR DETAILS. </t>
    </r>
  </si>
  <si>
    <t>Journey level grooming machine operator with typically more than 5 years experience.</t>
  </si>
  <si>
    <t>Prevailing Wage Descriptions</t>
  </si>
  <si>
    <t>1. Title: Snowmaking - Snowmaking Operator</t>
  </si>
  <si>
    <r>
      <t xml:space="preserve">2. </t>
    </r>
    <r>
      <rPr>
        <sz val="10"/>
        <rFont val="Times New Roman"/>
        <family val="1"/>
      </rPr>
      <t xml:space="preserve"> </t>
    </r>
    <r>
      <rPr>
        <sz val="10"/>
        <rFont val="Arial"/>
        <family val="2"/>
      </rPr>
      <t>Work Performed:  Snowmaking Operator runs snowmaking equipment for creating manufactured snow from water resources for slopeside use; conducts regular maintenance checks on equipment, including checking water pipes, fluid levels and volume, temperature controls, energy consumption, and diesel fuel systems; documents and report mechanical and safety issues, completes maintenance logs and checklists; performs light maintenance or repairs on equipment; monitor water resources and reservoirs at resort and total energy usage.</t>
    </r>
  </si>
  <si>
    <t>1.  Title:  Ski School - No Certificate</t>
  </si>
  <si>
    <t>1.  Title:  Ski School - Supervisor</t>
  </si>
  <si>
    <t>1.  Title:  Terrain Park Operations - Tubing Park Attendant</t>
  </si>
  <si>
    <t xml:space="preserve">2.  Work Performed:  Mountain Host provides information and directions to guests throughout the resort, including on the mountain or while skiing or snowboarding, in a helpful and courteous fashion; understands all aspects of mountain and resort policies and procedures; provides safety instructions to guests; learns and understands history of resort and mountain and location of various features of the resort. </t>
  </si>
  <si>
    <t xml:space="preserve">2.  Work Performed: Terrain Park Attendant performs a variety of duties involved with operating a terrain park, including managing terrain park features and providing safety instruction to guests and users; maintains, operates and inspects terrain park features, which may include jumps, rails, jibs, table tops, half-pipes, and other features; instructs guests on proper use of the features in the park; maintains terrain park so that it is orderly and groomed; responds to and reports emergencies and accidents following proper procedures; makes small repairs to features in the terrain park. </t>
  </si>
  <si>
    <t xml:space="preserve">2.  Work Performed:  Tubing Park Attendant performs a variety of duties involved with operating a tubing park, including managing use of tubing runs, instructing on safe practices, proper use of tubes and checking that guests have proper credentials to use tubing park; maintains and operates tubes to ensure their safe use, including providing safety instruction; maintains loading area and exit area of tubing park and managing those guests waiting in line; may include operating any equipment designed for transporting tubes; responds to and reports emergencies and accidents following proper procedures. </t>
  </si>
  <si>
    <t>2.  Work Performed: Machine Operator runs snowcat equipment for grooming mountain ski and snowboard trails and other areas of the mountain to produce quality snow surface for guests; grooming trails, including moving snow, flattening snow, powdermaking, and compacting snow; responsible for pre-trip inspections of grooming equipment prior to each shit; conducts regular maintenance checks on equipment, including checking fluid levels, bolts, belts, track tensions, etc; documents and report mechanical and safety issues, completes maintenance logs and checklists; performs light maintenance or repairs on equipment; may involve assisting with snowmaking duties throughout the season</t>
  </si>
  <si>
    <r>
      <t>2.  Work Performed: Operator - Foreman/Lead trains and leads crews of lift attendants or lift operators, as well as operates ski lift machinery, inspects records and reports/monitors conditions of all lift machinery; performs functions of Lift Operations Attendant or Operator, which includes executing the safe, efficient and courteous loading</t>
    </r>
    <r>
      <rPr>
        <sz val="10"/>
        <color indexed="18"/>
        <rFont val="Arial"/>
        <family val="2"/>
      </rPr>
      <t xml:space="preserve">, </t>
    </r>
    <r>
      <rPr>
        <sz val="10"/>
        <rFont val="Arial"/>
        <family val="2"/>
      </rPr>
      <t>seating, and unloading of skiers, snowboarders, and other users; maintains safe levels of snow throughout the entire lift station area</t>
    </r>
    <r>
      <rPr>
        <sz val="10"/>
        <color indexed="18"/>
        <rFont val="Arial"/>
        <family val="2"/>
      </rPr>
      <t xml:space="preserve"> </t>
    </r>
    <r>
      <rPr>
        <sz val="10"/>
        <rFont val="Arial"/>
        <family val="2"/>
      </rPr>
      <t>and maintain safe walking surfaces; ensures guests have proper credentials to access the lift system; stops or slows the lift for safety / emergency purposes / disable users; performs daily pre-operational checks and inspections to ensure safe operation of lift; responds to and reports emergencies and accidents following proper procedures; assist in assuring and monitoring the operation of the lifts in accordance with the applicable rules and regulations of the American National Standards Institute (ANSI) and other state and federal regulations; and perform light maintenance or repairs on lift machinery; may be responsible for more than one lift.</t>
    </r>
  </si>
  <si>
    <t>2.  Work Performed: Supervisor provides supervision to one or more lift attendant crews or lift operator crews; trains and lead crews of lift attendants or lift operators, may also operate ski lift machinery, inspects records and reports/monitors conditions of all lift machinery; performs functions of Lift Operations Attendant or Operator, which includes executing the safe, efficient and courteous loading, seating, and unloading of skiers, snowboarders, and other users; maintains safe levels of snow throughout the entire lift station area and maintain safe walking surfaces; ensures guests have proper credentials to access the lift system; stops or slows the lift for safety / emergency purposes / disable users; performs daily pre-operational checks and inspections to ensure safe operation of lift; responds to and reports emergencies and accidents following proper procedures; assist in assuring and monitoring the operation of the lifts in accordance with the applicable rules and regulations of the American National Standards Institute (ANSI) and other state and federal regulations; and perform light maintenance or repairs on lift machinery; may be responsible for more than one lift.</t>
  </si>
  <si>
    <t xml:space="preserve">3.  Education Level and Training:  High School Diploma, general education degree (GED) or its equivalency is preferred but not required. </t>
  </si>
  <si>
    <t>3.  Education Level and Training:  High School Diploma, general education degree (GED) or its equivalency is preferred but not required.</t>
  </si>
  <si>
    <t>3.  Education Level and Training:  High School Diploma, general education degree (GED) or its equivalency  is preferred but not required.</t>
  </si>
  <si>
    <t xml:space="preserve">Note: </t>
  </si>
  <si>
    <r>
      <t xml:space="preserve">Your Resort's Lift Capacity &amp; Skier Visits                                                                                                                             </t>
    </r>
    <r>
      <rPr>
        <sz val="20"/>
        <color theme="1"/>
        <rFont val="Arial"/>
        <family val="2"/>
      </rPr>
      <t>(</t>
    </r>
    <r>
      <rPr>
        <i/>
        <sz val="20"/>
        <color theme="1"/>
        <rFont val="Arial"/>
        <family val="2"/>
      </rPr>
      <t>this information is very important for categorizing results and is held confidential</t>
    </r>
    <r>
      <rPr>
        <sz val="20"/>
        <color theme="1"/>
        <rFont val="Arial"/>
        <family val="2"/>
      </rPr>
      <t>)</t>
    </r>
  </si>
  <si>
    <r>
      <t xml:space="preserve">Your Resort Name </t>
    </r>
    <r>
      <rPr>
        <sz val="16"/>
        <rFont val="Verdana"/>
        <family val="2"/>
      </rPr>
      <t>(the name consumers see)</t>
    </r>
    <r>
      <rPr>
        <b/>
        <sz val="16"/>
        <rFont val="Verdana"/>
        <family val="2"/>
      </rPr>
      <t xml:space="preserve">, Your Resort's Parent Company Name, </t>
    </r>
    <r>
      <rPr>
        <sz val="16"/>
        <rFont val="Verdana"/>
        <family val="2"/>
      </rPr>
      <t>and</t>
    </r>
    <r>
      <rPr>
        <b/>
        <sz val="16"/>
        <rFont val="Verdana"/>
        <family val="2"/>
      </rPr>
      <t xml:space="preserve"> The State In Which Your Resort Is Located.</t>
    </r>
  </si>
  <si>
    <t>SEE the following EXAMPLE:</t>
  </si>
  <si>
    <t>PLEASE CHECK DATA WARNINGS BELOW</t>
  </si>
  <si>
    <t xml:space="preserve">2. Work performed: Mechanic inspects lifts for existing and potential problems and maintains and repairs lifts in accordance with the applicable rules and regulations of the American National Standards Institute (ANSI) and other state and federal regulations.  Performs routine inspections and maintenance of all lift equipment and machinery, including lines, sheaves, drives, and returns.  Documents and reports mechanical and safety issues and completes maintenance logs and checklists.  Maintains tools, equipment, and workspace in clean and orderly manner.  Diagnoses issues and reports potential issues to supervisor.  </t>
  </si>
  <si>
    <t>Job Title Numbers: 230 160</t>
  </si>
  <si>
    <t>1. Title:  Lift Maintenance – Mechanic</t>
  </si>
  <si>
    <t>3.  Education Level and Training: High School Diploma, general education degree (GED) or its equivalency is preferred but not required.</t>
  </si>
  <si>
    <t>4.  Field of Study: None required.</t>
  </si>
  <si>
    <t>5.  Length of Education or Training: On-site training provided by ski area for lift mechanics both before and throughout employment.</t>
  </si>
  <si>
    <t>6.  Experience: Beyond on-site prior training, no experience required, but previous mechanic or ski lift maintenance experience is helpful.</t>
  </si>
  <si>
    <t>7.  Field of experience: Previous mechanic or ski lift maintenance experience is helpful.</t>
  </si>
  <si>
    <t>8.  Special Skills or Other Requirements: Understanding of lift machinery, including engines and drive systems is preferred. Ability (in English) to read and comprehend simple instructions and respond to questions, short correspondence, and memos; ability to write simple correspondence, including maintaining written logs, reports, and checklists; ability to effectively present information in one-on-one and small group situations to customers, clients, and other employees; must be able to regularly lift or move up to 50 pounds and occasionally lift or move more than 100 pounds, and perform other physically demanding skills; must be able to work weekends and holidays, work effectively at high elevations, and function effectively in extreme cold weather conditions and in other inclement weather conditions; ability to ski or snowboard, or ride/operate a snowmobile, between on-mountain job assignments is helpful.</t>
  </si>
  <si>
    <t>9.  Supervision: This job has no supervisory responsibilities.</t>
  </si>
  <si>
    <t>1.  Title:  Lift Operations – Operator /Attendant</t>
  </si>
  <si>
    <t>2.  Work performed:  Operator/Attendant performs daily pre-operational checks and inspections to ensure safe operation of lift; responds to and reports emergencies and accidents following proper procedures; assists in assuring and monitoring the operation of the lifts in accordance with the applicable rules and regulations of the American National Standards Institute (ANSI) and other state and federal regulations (under ANSI, this position is interchangeable between lift operator or lift attendant). Is responsible for monitoring and possibly assisting the loading of skiers, snowboarders, and other users; runs ski lift machinery and inspects records and reports/monitors conditions of lift machinery. Ensures guests have proper credentials to access the lift system; stops or slows the lift for safety / emergency purposes / adaptive users.</t>
  </si>
  <si>
    <t>3.  Education Level and Training:  High School Diploma, general education degree (GED) or its equivalency is preferred but not required.</t>
  </si>
  <si>
    <t>4.  Field of Study:  None required.</t>
  </si>
  <si>
    <t>5.  Length of Education or Training:  On-site training provided by ski area for lift operations both before and throughout employment.</t>
  </si>
  <si>
    <t>6.  Experience:  Beyond on-site prior training, no experience required, but previous ski area experience is helpful.</t>
  </si>
  <si>
    <t>7.  Field of experience:  Previous ski area experience helpful.</t>
  </si>
  <si>
    <t>8.  Special Skills or Other Requirements:  Ability (in English) to read and comprehend simple instructions and respond to questions, short correspondence, and memos; ability to write simple correspondence, including maintaining written logs, reports, and checklists; ability to effectively present information in one-on-one and small group situations to customers, clients, and other employees; must be able to regularly lift or move up to 50 pounds and occasionally lift or move more than 100 pounds, and perform other physically demanding skills; must be able to work weekends and holidays and possibly some nights, work effectively at high elevations, and function effectively in extreme cold weather conditions and in other inclement weather conditions; ability to perform light maintenance or repairs on lift machinery; ability to ski or snowboard, or ride/operate a snowmobile, between on-mountain job assignments is preferred.</t>
  </si>
  <si>
    <t>9.  Supervision:  This job has no supervisory responsibilities.</t>
  </si>
  <si>
    <t>Job Title Numbers:  240 145</t>
  </si>
  <si>
    <t>240-145</t>
  </si>
  <si>
    <t>Lift Operations - Operator/Attendant</t>
  </si>
  <si>
    <t>230-160</t>
  </si>
  <si>
    <r>
      <t xml:space="preserve">Mechanic inspects lifts for existing and potential problems and maintains and repairs lifts. </t>
    </r>
    <r>
      <rPr>
        <b/>
        <sz val="16"/>
        <color rgb="FFFF0000"/>
        <rFont val="Arial"/>
        <family val="2"/>
      </rPr>
      <t xml:space="preserve">PREVAILING WAGE JOB - SEE EXPANDED JOB DESCRIPTION TAB FOR DETAILS. </t>
    </r>
  </si>
  <si>
    <r>
      <t>Performs daily pre-operational checks and inspections;  ensures guests have proper credentials, stops or slows the lift for safety / emergency purposes.</t>
    </r>
    <r>
      <rPr>
        <b/>
        <i/>
        <u/>
        <sz val="16"/>
        <color indexed="10"/>
        <rFont val="Arial"/>
        <family val="2"/>
      </rPr>
      <t xml:space="preserve">PREVAILING WAGE JOB - SEE EXPANDED JOB DESCRIPTION TAB FOR DETAILS. </t>
    </r>
  </si>
  <si>
    <t xml:space="preserve">Similar to amusement park or winter ski lift-attendant.  Assignments include variety of summer activities, including coasters, slides, Euro-bungee, bouncy-houses, etc. This position should not be used for extended guided activities, canopy tours or team-building activities, with responsibility for more complex / higher levels of guest safety, line management, instruction, loading and /or harnessing. Please see Zipline positions for more complex/safety focused positions. </t>
  </si>
  <si>
    <t>Responsible for guest safety, line management, instruction, loading and harnessing. Preforms setup, safety checks and documentation of all equipment at the start of day. Focus includes harnesses, helmets, carabiners, zip stop device, safety retention devices, Emergency Arrest Device (EAD), trolleys etc. Includes fitting  guest harnesses/ helmets, checking all buckles and straps, attaching guest to zip trolley/ line, guest safety instruction, and checking for guest understanding. Responsible for release of participant to zip, “catch” of participant, attaching safety retention devices, assisting guests in being removed from zip trolley/ line. End of the day stowing safely of all equipment. Typically requires CPR/ First aid, passing state guide license, and Zipline Training by manufacturer certified trainer. Must meet licensing minimum age requirements (typically 18 years old).</t>
  </si>
  <si>
    <r>
      <t xml:space="preserve">Summer Activity - Attendant                            </t>
    </r>
    <r>
      <rPr>
        <b/>
        <sz val="20"/>
        <color indexed="10"/>
        <rFont val="Arial"/>
        <family val="2"/>
      </rPr>
      <t xml:space="preserve">  (Revised 2023)</t>
    </r>
  </si>
  <si>
    <r>
      <t>Summer Activity - Zipline Attendant</t>
    </r>
    <r>
      <rPr>
        <b/>
        <sz val="20"/>
        <color rgb="FFFF0000"/>
        <rFont val="Arial"/>
        <family val="2"/>
      </rPr>
      <t xml:space="preserve"> (Added 2023)</t>
    </r>
  </si>
  <si>
    <t>Lead for safety of zipline operation and related summer activities. Position may be a supervisor, crew lead, or team captain for all summer activities including trampoline jumper, climbing wall, zip line etc. In addition to Zipline attendant responsibilities, oversees all safety checks, and ensures necessary paperwork is clear, complete, and correct for overall operation. Helps to identify crew needs, facilitate breaks, guest resolution, lead safety meetings, assists with training, etc. Typically requires CPR/ First aid, passing state guide license, Zipline Training by manufacturer certified trainer, and some college. Prior experience in zip line, summer attractions, or winter operations. Supervisory experience or leadership experience. Must meet licensing minimum age requirements (typically 18 years old).</t>
  </si>
  <si>
    <r>
      <t xml:space="preserve">Summer Activity - Zipline Lead/Supervisor </t>
    </r>
    <r>
      <rPr>
        <b/>
        <sz val="20"/>
        <color rgb="FFFF0000"/>
        <rFont val="Arial"/>
        <family val="2"/>
      </rPr>
      <t>(Added 2023)</t>
    </r>
  </si>
  <si>
    <r>
      <t>Executive - Chief Financial Officer (CFO)</t>
    </r>
    <r>
      <rPr>
        <b/>
        <sz val="20"/>
        <color rgb="FFFF0000"/>
        <rFont val="Arial"/>
        <family val="2"/>
      </rPr>
      <t xml:space="preserve"> (Added 2023)</t>
    </r>
  </si>
  <si>
    <t xml:space="preserve">Position reports to company CEO primarily at multi-resort companies.  Responsible for driving and managing financial initiatives, budgeting processes, and tracking performance metrics for organization. Responsibilities include developing plans to ensure annual financial objectives are met. Position monitors company financial performance and results, and directs finance, accounting, and audit teams. Drives the development of the financial strategy for the organization and partners with senior management to ensure organization hits revenue and performance targets. Span of control and responsibility typically includes three or more resort locations, and gross company revenues greater than $ 25M in aggregate. Incumbents have significant financial analysis experience and frequently an advanced degree in finance or business. This position should be used primarily for multi-resort businesses and reported only once at the lead resort location for the company. </t>
  </si>
  <si>
    <r>
      <t xml:space="preserve">Your Resort's Name                  </t>
    </r>
    <r>
      <rPr>
        <sz val="14"/>
        <rFont val="Arial"/>
        <family val="2"/>
      </rPr>
      <t>(the name consumers see)</t>
    </r>
  </si>
  <si>
    <t>Please check for errors in the yellow boxes to the right of each entry.</t>
  </si>
  <si>
    <t>Lift Maintenance – Mechanic</t>
  </si>
  <si>
    <t>TO REQUEST EMAIL HELP - CLICK HERE</t>
  </si>
  <si>
    <t xml:space="preserve">Open Positions currently Not Filled </t>
  </si>
  <si>
    <t>Does your resort have an active volunteer program (Y/N)</t>
  </si>
  <si>
    <t>Y</t>
  </si>
  <si>
    <t>Look for Missing Data Warnings                                                                             When FORM complete, these yellow boxes with red letters to the right should be all reading "OK."</t>
  </si>
  <si>
    <t>Does Your Resort Offer Employee Housing?</t>
  </si>
  <si>
    <t xml:space="preserve">Please fill in the BLUE colored boxes below: </t>
  </si>
  <si>
    <t xml:space="preserve">Please fill in the BLUE colored boxes below:                                                   </t>
  </si>
  <si>
    <t>Look for Missing Data Warnings                                                                             When FORM is complete, these yellow boxes with red letters to the right should be all reading "OK."</t>
  </si>
  <si>
    <t xml:space="preserve">THE FOLLOWING IS AN EXAMPLE (in each category): </t>
  </si>
  <si>
    <t xml:space="preserve">PLEASE COMPLETELY FILL OUT                                  ALL THREE DATA INPUT WORKSHEETS </t>
  </si>
  <si>
    <t xml:space="preserve">PLEASE COMPLETELY FILL OUT                                   ALL THREE DATA INPUT WORKSHEETS </t>
  </si>
  <si>
    <t>START HERE -- Fill out ALL of the BLUE boxes to the right for your resort (Note, if zero please indicate "0").  Then use tab/scrollbar to move to the right.</t>
  </si>
  <si>
    <t xml:space="preserve">THE FOLLOWING ARE EXAMPLES (in each category): </t>
  </si>
  <si>
    <r>
      <t xml:space="preserve">USA Visa Workers by Category at Your Resort Presently                                                                     </t>
    </r>
    <r>
      <rPr>
        <sz val="16"/>
        <rFont val="Verdana"/>
        <family val="2"/>
      </rPr>
      <t>(click on each Visa cell below for more info)</t>
    </r>
  </si>
  <si>
    <t>The Number of Employees at Your Resort</t>
  </si>
  <si>
    <t>If Yes, Indicate Number of Beds Available in Employee Housing Program</t>
  </si>
  <si>
    <r>
      <t xml:space="preserve"> International Workers on USA Visa Programs at Your Resort                                                                   </t>
    </r>
    <r>
      <rPr>
        <sz val="24"/>
        <color theme="1"/>
        <rFont val="Arial"/>
        <family val="2"/>
      </rPr>
      <t>(</t>
    </r>
    <r>
      <rPr>
        <i/>
        <sz val="24"/>
        <color theme="1"/>
        <rFont val="Arial"/>
        <family val="2"/>
      </rPr>
      <t>note:  if zero, put "0" in the relevant box below</t>
    </r>
    <r>
      <rPr>
        <sz val="24"/>
        <color theme="1"/>
        <rFont val="Arial"/>
        <family val="2"/>
      </rPr>
      <t>)</t>
    </r>
  </si>
  <si>
    <t>Number of Volunteers in Ski Patroller Role</t>
  </si>
  <si>
    <t>Number of Volunteers in Host or Ambassador Role on mountain or in village</t>
  </si>
  <si>
    <r>
      <t xml:space="preserve">Your Contact Details                                                                                                                              </t>
    </r>
    <r>
      <rPr>
        <i/>
        <sz val="20"/>
        <color theme="1"/>
        <rFont val="Arial"/>
        <family val="2"/>
      </rPr>
      <t>(this is the person filling out the NSAA Salary Survey)</t>
    </r>
  </si>
  <si>
    <r>
      <t xml:space="preserve">The State In Which Your Resort Is Located                      </t>
    </r>
    <r>
      <rPr>
        <sz val="16"/>
        <rFont val="Arial"/>
        <family val="2"/>
      </rPr>
      <t xml:space="preserve"> (two letter abbreviation please)</t>
    </r>
  </si>
  <si>
    <r>
      <t xml:space="preserve">Total Uphill Lift Capacity Per Hour </t>
    </r>
    <r>
      <rPr>
        <sz val="16"/>
        <rFont val="Arial"/>
        <family val="2"/>
      </rPr>
      <t>(of your resort)</t>
    </r>
  </si>
  <si>
    <t>Your Resort Name &amp; Location</t>
  </si>
  <si>
    <r>
      <t xml:space="preserve">Total Employees at Your Resort                                                         </t>
    </r>
    <r>
      <rPr>
        <b/>
        <i/>
        <sz val="24"/>
        <color theme="1"/>
        <rFont val="Arial"/>
        <family val="2"/>
      </rPr>
      <t xml:space="preserve"> </t>
    </r>
    <r>
      <rPr>
        <i/>
        <sz val="24"/>
        <color theme="1"/>
        <rFont val="Arial"/>
        <family val="2"/>
      </rPr>
      <t>(including US &amp; International employees)</t>
    </r>
    <r>
      <rPr>
        <b/>
        <sz val="24"/>
        <color theme="1"/>
        <rFont val="Arial"/>
        <family val="2"/>
      </rPr>
      <t xml:space="preserve"> </t>
    </r>
  </si>
  <si>
    <t xml:space="preserve">Open Positions at Your Resort    </t>
  </si>
  <si>
    <r>
      <t xml:space="preserve">Volunteers at Your Resort                                                                                                     </t>
    </r>
    <r>
      <rPr>
        <sz val="24"/>
        <color theme="1"/>
        <rFont val="Arial"/>
        <family val="2"/>
      </rPr>
      <t>(</t>
    </r>
    <r>
      <rPr>
        <i/>
        <sz val="24"/>
        <color theme="1"/>
        <rFont val="Arial"/>
        <family val="2"/>
      </rPr>
      <t>note:  if zero, put "0" in the relevant box below</t>
    </r>
    <r>
      <rPr>
        <sz val="24"/>
        <color theme="1"/>
        <rFont val="Arial"/>
        <family val="2"/>
      </rPr>
      <t>)</t>
    </r>
  </si>
  <si>
    <t>Employee Housing at Your Resort</t>
  </si>
  <si>
    <r>
      <t>Volunteers at Your Resort by Program</t>
    </r>
    <r>
      <rPr>
        <sz val="16"/>
        <rFont val="Verdana"/>
        <family val="2"/>
      </rPr>
      <t xml:space="preserve"> (if none please enter "0")</t>
    </r>
  </si>
  <si>
    <t>Indicate Number of Beds Being Currently Used</t>
  </si>
  <si>
    <t>Number of Volunteers in Events (i.e., on-hill events, off-hill events, ski racing support or other roles)</t>
  </si>
  <si>
    <t>Does Resort have Employee Housing (Y/N)?</t>
  </si>
  <si>
    <t>Number of H2B Visas</t>
  </si>
  <si>
    <t>Number of J1 Visas</t>
  </si>
  <si>
    <t>Number of O-1 Visas</t>
  </si>
  <si>
    <t>Number of Q Visas</t>
  </si>
  <si>
    <r>
      <t>If there is at least one incumbent in a job code, please</t>
    </r>
    <r>
      <rPr>
        <b/>
        <i/>
        <sz val="22"/>
        <color rgb="FF00BC54"/>
        <rFont val="Arial"/>
        <family val="2"/>
      </rPr>
      <t xml:space="preserve"> </t>
    </r>
    <r>
      <rPr>
        <b/>
        <i/>
        <sz val="22"/>
        <color rgb="FF0070C0"/>
        <rFont val="Arial"/>
        <family val="2"/>
      </rPr>
      <t>FILL IN ALL OF THE LIGHT BLUE boxes</t>
    </r>
    <r>
      <rPr>
        <b/>
        <i/>
        <sz val="22"/>
        <color theme="1"/>
        <rFont val="Arial"/>
        <family val="2"/>
      </rPr>
      <t xml:space="preserve"> i</t>
    </r>
    <r>
      <rPr>
        <b/>
        <i/>
        <sz val="22"/>
        <rFont val="Arial"/>
        <family val="2"/>
      </rPr>
      <t xml:space="preserve">n the relevant row below with the hourly wage (including low, high &amp; average actual wage based on actual incumbents). Also include the number of incumbents in the relevant purple box. </t>
    </r>
    <r>
      <rPr>
        <b/>
        <i/>
        <sz val="22"/>
        <color indexed="13"/>
        <rFont val="Arial"/>
        <family val="2"/>
      </rPr>
      <t xml:space="preserve">                                                                                                                                                                                     </t>
    </r>
    <r>
      <rPr>
        <b/>
        <i/>
        <sz val="26"/>
        <color rgb="FFFF0000"/>
        <rFont val="Arial"/>
        <family val="2"/>
      </rPr>
      <t xml:space="preserve">NOTE: Please </t>
    </r>
    <r>
      <rPr>
        <b/>
        <i/>
        <u/>
        <sz val="26"/>
        <color rgb="FFFF0000"/>
        <rFont val="Arial"/>
        <family val="2"/>
      </rPr>
      <t>do not</t>
    </r>
    <r>
      <rPr>
        <b/>
        <i/>
        <sz val="26"/>
        <color rgb="FFFF0000"/>
        <rFont val="Arial"/>
        <family val="2"/>
      </rPr>
      <t xml:space="preserve"> fill in jobs that are </t>
    </r>
    <r>
      <rPr>
        <b/>
        <i/>
        <u/>
        <sz val="26"/>
        <color rgb="FFFF0000"/>
        <rFont val="Arial"/>
        <family val="2"/>
      </rPr>
      <t>UNPAID</t>
    </r>
    <r>
      <rPr>
        <b/>
        <i/>
        <sz val="26"/>
        <color rgb="FFFF0000"/>
        <rFont val="Arial"/>
        <family val="2"/>
      </rPr>
      <t xml:space="preserve"> or have </t>
    </r>
    <r>
      <rPr>
        <b/>
        <i/>
        <u/>
        <sz val="26"/>
        <color rgb="FFFF0000"/>
        <rFont val="Arial"/>
        <family val="2"/>
      </rPr>
      <t>NO</t>
    </r>
    <r>
      <rPr>
        <b/>
        <i/>
        <sz val="26"/>
        <color rgb="FFFF0000"/>
        <rFont val="Arial"/>
        <family val="2"/>
      </rPr>
      <t xml:space="preserve"> incumbents.   </t>
    </r>
  </si>
  <si>
    <t>Percentage of returning employees</t>
  </si>
  <si>
    <t xml:space="preserve"> Employee Retention </t>
  </si>
  <si>
    <t xml:space="preserve">Number of positions currently approved but not filled </t>
  </si>
  <si>
    <t>What % of resort's total employees returned to work this season
 </t>
  </si>
  <si>
    <t xml:space="preserve"> Copyright 2025 Sierra Research Associates LLC</t>
  </si>
  <si>
    <t xml:space="preserve">THIS IS THE FIRST OF THREE DATA ENTRY WORKSHEETS FOR THE 2025 NSAA SALARY SURVEY.  </t>
  </si>
  <si>
    <t>Number Of Paychecks For Pay Period Closest To:   Dec 31, 2024</t>
  </si>
  <si>
    <t>Copyright 2026 Sierra Research Associates LLC</t>
  </si>
  <si>
    <t>Resort Data - 2026 Salary Survey</t>
  </si>
  <si>
    <t>Return workbook as an email attachment by                       March 7, 2026  to:  Survey2026@sierraresearchassociates.ski</t>
  </si>
  <si>
    <t>2026 Labor and Employement Data</t>
  </si>
  <si>
    <t>Return as an email attachment by                      March 7, 2026 to:  Survey2026@sierraresearchassociates.ski</t>
  </si>
  <si>
    <t>2026 NSAA SALARY SURVEY JOB CODE DATA INPUT WORKSHEET</t>
  </si>
  <si>
    <t xml:space="preserve"> Copyright 2026 Sierra Research Associates LLC</t>
  </si>
  <si>
    <t>THIS IS THE SECOND OF THREE DATA ENTRY WORKSHEETS FOR THE 2026 NSAA SALARY SURVEY.</t>
  </si>
  <si>
    <t>Below job details were updated in the 2020 Survey (and including in this current survey) to better align education requirements with the  government standards for the corresponding occupational categories.  Additionally the Lift Mechanics position was added in 2021 and the Lift Operator and Lift Attendant jobs were combined in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</si>
</sst>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lt;=9999999]###\-####;\(###\)\ ###\-####"/>
    <numFmt numFmtId="165" formatCode="_(* #,##0_);_(* \(#,##0\);_(* &quot;-&quot;??_);_(@_)"/>
    <numFmt numFmtId="166" formatCode="_(* #,##0.0_);_(* \(#,##0.0\);_(* &quot;-&quot;??_);_(@_)"/>
  </numFmts>
  <fonts count="115">
    <font>
      <sz val="10"/>
      <name val="Verdana"/>
      <family val="2"/>
    </font>
    <font>
      <b/>
      <sz val="10"/>
      <name val="Verdana"/>
      <family val="2"/>
    </font>
    <font>
      <sz val="10"/>
      <name val="Verdana"/>
      <family val="2"/>
    </font>
    <font>
      <sz val="8"/>
      <name val="Verdana"/>
      <family val="2"/>
    </font>
    <font>
      <sz val="10"/>
      <name val="Arial"/>
      <family val="2"/>
    </font>
    <font>
      <sz val="13"/>
      <name val="Arial"/>
      <family val="2"/>
    </font>
    <font>
      <b/>
      <sz val="13"/>
      <name val="Arial"/>
      <family val="2"/>
    </font>
    <font>
      <b/>
      <sz val="10"/>
      <name val="Arial"/>
      <family val="2"/>
    </font>
    <font>
      <sz val="10"/>
      <color indexed="8"/>
      <name val="Arial"/>
      <family val="2"/>
    </font>
    <font>
      <b/>
      <sz val="12"/>
      <name val="Arial"/>
      <family val="2"/>
    </font>
    <font>
      <b/>
      <sz val="18"/>
      <name val="Arial"/>
      <family val="2"/>
    </font>
    <font>
      <sz val="12"/>
      <name val="Arial"/>
      <family val="2"/>
    </font>
    <font>
      <sz val="10"/>
      <color indexed="10"/>
      <name val="Arial"/>
      <family val="2"/>
    </font>
    <font>
      <sz val="11"/>
      <name val="Arial"/>
      <family val="2"/>
    </font>
    <font>
      <b/>
      <sz val="14"/>
      <name val="Arial"/>
      <family val="2"/>
    </font>
    <font>
      <sz val="16"/>
      <name val="Arial"/>
      <family val="2"/>
    </font>
    <font>
      <sz val="10"/>
      <name val="Verdana"/>
      <family val="2"/>
    </font>
    <font>
      <sz val="14"/>
      <name val="Verdana"/>
      <family val="2"/>
    </font>
    <font>
      <b/>
      <sz val="14"/>
      <color indexed="10"/>
      <name val="Arial"/>
      <family val="2"/>
    </font>
    <font>
      <b/>
      <sz val="18"/>
      <name val="Verdana"/>
      <family val="2"/>
    </font>
    <font>
      <sz val="10"/>
      <color indexed="10"/>
      <name val="Arial"/>
      <family val="2"/>
    </font>
    <font>
      <b/>
      <sz val="16"/>
      <name val="Arial"/>
      <family val="2"/>
    </font>
    <font>
      <sz val="16"/>
      <name val="Verdana"/>
      <family val="2"/>
    </font>
    <font>
      <sz val="10"/>
      <color indexed="18"/>
      <name val="Arial"/>
      <family val="2"/>
    </font>
    <font>
      <b/>
      <i/>
      <sz val="18"/>
      <color indexed="10"/>
      <name val="BankGothic Md BT"/>
    </font>
    <font>
      <sz val="12"/>
      <name val="Cambria"/>
      <family val="1"/>
    </font>
    <font>
      <sz val="10"/>
      <name val="Verdana"/>
      <family val="2"/>
    </font>
    <font>
      <sz val="10"/>
      <name val="Times New Roman"/>
      <family val="1"/>
    </font>
    <font>
      <b/>
      <sz val="22"/>
      <name val="Arial"/>
      <family val="2"/>
    </font>
    <font>
      <sz val="22"/>
      <name val="Arial"/>
      <family val="2"/>
    </font>
    <font>
      <sz val="14"/>
      <name val="Arial"/>
      <family val="2"/>
    </font>
    <font>
      <b/>
      <sz val="22"/>
      <color indexed="8"/>
      <name val="BankGothic Md BT"/>
      <family val="2"/>
    </font>
    <font>
      <b/>
      <sz val="16"/>
      <name val="Verdana"/>
      <family val="2"/>
    </font>
    <font>
      <b/>
      <i/>
      <sz val="22"/>
      <name val="Arial"/>
      <family val="2"/>
    </font>
    <font>
      <sz val="22"/>
      <name val="Verdana"/>
      <family val="2"/>
    </font>
    <font>
      <sz val="10"/>
      <name val="Verdana"/>
      <family val="2"/>
    </font>
    <font>
      <b/>
      <sz val="26"/>
      <name val="Verdana"/>
      <family val="2"/>
    </font>
    <font>
      <sz val="18"/>
      <name val="Arial"/>
      <family val="2"/>
    </font>
    <font>
      <sz val="18"/>
      <name val="Verdana"/>
      <family val="2"/>
    </font>
    <font>
      <b/>
      <sz val="20"/>
      <name val="Arial"/>
      <family val="2"/>
    </font>
    <font>
      <b/>
      <u/>
      <sz val="22"/>
      <name val="Arial"/>
      <family val="2"/>
    </font>
    <font>
      <b/>
      <i/>
      <sz val="22"/>
      <color indexed="13"/>
      <name val="Arial"/>
      <family val="2"/>
    </font>
    <font>
      <b/>
      <u val="singleAccounting"/>
      <sz val="26"/>
      <color indexed="9"/>
      <name val="Arial"/>
      <family val="2"/>
    </font>
    <font>
      <b/>
      <sz val="14"/>
      <color indexed="10"/>
      <name val="Verdana"/>
      <family val="2"/>
    </font>
    <font>
      <u/>
      <sz val="10"/>
      <color theme="10"/>
      <name val="Verdana"/>
      <family val="2"/>
    </font>
    <font>
      <b/>
      <sz val="16"/>
      <color rgb="FFFF0000"/>
      <name val="Arial"/>
      <family val="2"/>
    </font>
    <font>
      <b/>
      <i/>
      <sz val="22"/>
      <color rgb="FFDE5802"/>
      <name val="Arial"/>
      <family val="2"/>
    </font>
    <font>
      <b/>
      <sz val="20"/>
      <color indexed="8"/>
      <name val="BankGothic Md BT"/>
      <family val="2"/>
    </font>
    <font>
      <b/>
      <sz val="20"/>
      <color indexed="10"/>
      <name val="Arial"/>
      <family val="2"/>
    </font>
    <font>
      <b/>
      <sz val="20"/>
      <color rgb="FF00B050"/>
      <name val="Arial"/>
      <family val="2"/>
    </font>
    <font>
      <b/>
      <sz val="20"/>
      <color rgb="FFFF0000"/>
      <name val="Arial"/>
      <family val="2"/>
    </font>
    <font>
      <b/>
      <sz val="20"/>
      <color indexed="30"/>
      <name val="Arial"/>
      <family val="2"/>
    </font>
    <font>
      <b/>
      <i/>
      <u/>
      <sz val="16"/>
      <color indexed="10"/>
      <name val="Arial"/>
      <family val="2"/>
    </font>
    <font>
      <b/>
      <sz val="26"/>
      <color indexed="9"/>
      <name val="Arial"/>
      <family val="2"/>
    </font>
    <font>
      <sz val="26"/>
      <color indexed="9"/>
      <name val="Arial"/>
      <family val="2"/>
    </font>
    <font>
      <sz val="16"/>
      <color rgb="FFFF0000"/>
      <name val="Verdana"/>
      <family val="2"/>
    </font>
    <font>
      <b/>
      <sz val="20"/>
      <color theme="1"/>
      <name val="Arial"/>
      <family val="2"/>
    </font>
    <font>
      <b/>
      <sz val="20"/>
      <color theme="1"/>
      <name val="Verdana"/>
      <family val="2"/>
    </font>
    <font>
      <b/>
      <sz val="18"/>
      <color theme="1"/>
      <name val="Arial"/>
      <family val="2"/>
    </font>
    <font>
      <sz val="10"/>
      <color theme="1"/>
      <name val="Arial"/>
      <family val="2"/>
    </font>
    <font>
      <sz val="20"/>
      <color theme="1"/>
      <name val="Arial"/>
      <family val="2"/>
    </font>
    <font>
      <i/>
      <sz val="20"/>
      <color theme="1"/>
      <name val="Arial"/>
      <family val="2"/>
    </font>
    <font>
      <sz val="20"/>
      <color theme="1"/>
      <name val="Verdana"/>
      <family val="2"/>
    </font>
    <font>
      <sz val="13"/>
      <color theme="1"/>
      <name val="Arial"/>
      <family val="2"/>
    </font>
    <font>
      <b/>
      <i/>
      <sz val="22"/>
      <color rgb="FFFF0000"/>
      <name val="Arial"/>
      <family val="2"/>
    </font>
    <font>
      <b/>
      <i/>
      <sz val="18"/>
      <color rgb="FFFF0000"/>
      <name val="Arial"/>
      <family val="2"/>
    </font>
    <font>
      <sz val="10"/>
      <color theme="0" tint="-4.9989318521683403E-2"/>
      <name val="Arial"/>
      <family val="2"/>
    </font>
    <font>
      <sz val="12"/>
      <color theme="0" tint="-4.9989318521683403E-2"/>
      <name val="Arial"/>
      <family val="2"/>
    </font>
    <font>
      <sz val="13"/>
      <color theme="0" tint="-4.9989318521683403E-2"/>
      <name val="Arial"/>
      <family val="2"/>
    </font>
    <font>
      <b/>
      <sz val="13"/>
      <color theme="0" tint="-4.9989318521683403E-2"/>
      <name val="Arial"/>
      <family val="2"/>
    </font>
    <font>
      <b/>
      <i/>
      <sz val="18"/>
      <color rgb="FFFFDF59"/>
      <name val="Arial"/>
      <family val="2"/>
    </font>
    <font>
      <b/>
      <sz val="18"/>
      <color indexed="9"/>
      <name val="Arial"/>
      <family val="2"/>
    </font>
    <font>
      <b/>
      <i/>
      <sz val="28"/>
      <name val="Arial"/>
      <family val="2"/>
    </font>
    <font>
      <b/>
      <sz val="48"/>
      <name val="Arial"/>
      <family val="2"/>
    </font>
    <font>
      <b/>
      <sz val="18"/>
      <color indexed="10"/>
      <name val="Verdana"/>
      <family val="2"/>
    </font>
    <font>
      <b/>
      <sz val="20"/>
      <color indexed="9"/>
      <name val="Arial"/>
      <family val="2"/>
    </font>
    <font>
      <b/>
      <i/>
      <sz val="20"/>
      <color indexed="10"/>
      <name val="Arial"/>
      <family val="2"/>
    </font>
    <font>
      <sz val="11"/>
      <name val="Calibri"/>
      <family val="2"/>
    </font>
    <font>
      <b/>
      <i/>
      <sz val="20"/>
      <color rgb="FFFF0000"/>
      <name val="Arial"/>
      <family val="2"/>
    </font>
    <font>
      <b/>
      <sz val="20"/>
      <color rgb="FFFF0000"/>
      <name val="BankGothic Md BT"/>
      <family val="2"/>
    </font>
    <font>
      <b/>
      <i/>
      <sz val="24"/>
      <color rgb="FFDE5802"/>
      <name val="Arial"/>
      <family val="2"/>
    </font>
    <font>
      <b/>
      <i/>
      <sz val="36"/>
      <color rgb="FFDE5802"/>
      <name val="Arial"/>
      <family val="2"/>
    </font>
    <font>
      <b/>
      <i/>
      <sz val="22"/>
      <color indexed="10"/>
      <name val="BankGothic Md BT"/>
    </font>
    <font>
      <b/>
      <sz val="16"/>
      <color indexed="8"/>
      <name val="Arial"/>
      <family val="2"/>
    </font>
    <font>
      <b/>
      <sz val="16"/>
      <color theme="0" tint="-0.14999847407452621"/>
      <name val="Arial"/>
      <family val="2"/>
    </font>
    <font>
      <i/>
      <sz val="28"/>
      <name val="Verdana"/>
      <family val="2"/>
    </font>
    <font>
      <b/>
      <i/>
      <sz val="30"/>
      <color rgb="FFFF0000"/>
      <name val="Arial"/>
      <family val="2"/>
    </font>
    <font>
      <sz val="30"/>
      <name val="Verdana"/>
      <family val="2"/>
    </font>
    <font>
      <b/>
      <i/>
      <u/>
      <sz val="18"/>
      <color theme="1"/>
      <name val="Verdana"/>
      <family val="2"/>
    </font>
    <font>
      <b/>
      <i/>
      <sz val="18"/>
      <color theme="1"/>
      <name val="Verdana"/>
      <family val="2"/>
    </font>
    <font>
      <b/>
      <i/>
      <sz val="10"/>
      <color theme="1"/>
      <name val="Verdana"/>
      <family val="2"/>
    </font>
    <font>
      <b/>
      <i/>
      <sz val="22"/>
      <color rgb="FF00BC54"/>
      <name val="Arial"/>
      <family val="2"/>
    </font>
    <font>
      <b/>
      <sz val="12"/>
      <name val="Calibri"/>
      <family val="2"/>
    </font>
    <font>
      <b/>
      <i/>
      <sz val="22"/>
      <color theme="1"/>
      <name val="Arial"/>
      <family val="2"/>
    </font>
    <font>
      <u/>
      <sz val="16"/>
      <color theme="10"/>
      <name val="Verdana"/>
      <family val="2"/>
    </font>
    <font>
      <b/>
      <i/>
      <sz val="18"/>
      <color indexed="9"/>
      <name val="Arial"/>
      <family val="2"/>
    </font>
    <font>
      <b/>
      <i/>
      <sz val="36"/>
      <color indexed="9"/>
      <name val="Arial"/>
      <family val="2"/>
    </font>
    <font>
      <sz val="36"/>
      <color indexed="9"/>
      <name val="Verdana"/>
      <family val="2"/>
    </font>
    <font>
      <b/>
      <i/>
      <sz val="20"/>
      <color indexed="9"/>
      <name val="Arial"/>
      <family val="2"/>
    </font>
    <font>
      <b/>
      <sz val="36"/>
      <color theme="0"/>
      <name val="Verdana"/>
      <family val="2"/>
    </font>
    <font>
      <b/>
      <i/>
      <sz val="26"/>
      <color rgb="FFFF0000"/>
      <name val="Arial"/>
      <family val="2"/>
    </font>
    <font>
      <b/>
      <i/>
      <u/>
      <sz val="26"/>
      <color rgb="FFFF0000"/>
      <name val="Arial"/>
      <family val="2"/>
    </font>
    <font>
      <b/>
      <sz val="24"/>
      <color theme="1"/>
      <name val="Arial"/>
      <family val="2"/>
    </font>
    <font>
      <b/>
      <i/>
      <sz val="24"/>
      <color theme="1"/>
      <name val="Arial"/>
      <family val="2"/>
    </font>
    <font>
      <i/>
      <sz val="24"/>
      <color theme="1"/>
      <name val="Arial"/>
      <family val="2"/>
    </font>
    <font>
      <sz val="24"/>
      <color theme="1"/>
      <name val="Verdana"/>
      <family val="2"/>
    </font>
    <font>
      <sz val="24"/>
      <color theme="1"/>
      <name val="Arial"/>
      <family val="2"/>
    </font>
    <font>
      <b/>
      <i/>
      <sz val="18"/>
      <color theme="1"/>
      <name val="Arial"/>
      <family val="2"/>
    </font>
    <font>
      <b/>
      <i/>
      <sz val="22"/>
      <color rgb="FF0070C0"/>
      <name val="Arial"/>
      <family val="2"/>
    </font>
    <font>
      <b/>
      <sz val="48"/>
      <color theme="1"/>
      <name val="Arial"/>
      <family val="2"/>
    </font>
    <font>
      <b/>
      <i/>
      <sz val="28"/>
      <color rgb="FFFFFFFF"/>
      <name val="Arial"/>
      <family val="2"/>
    </font>
    <font>
      <sz val="14"/>
      <color theme="1"/>
      <name val="Verdana"/>
      <family val="2"/>
    </font>
    <font>
      <b/>
      <sz val="20"/>
      <color indexed="8"/>
      <name val="Arial"/>
      <family val="2"/>
    </font>
    <font>
      <b/>
      <sz val="36"/>
      <color theme="1"/>
      <name val="Arial"/>
      <family val="2"/>
    </font>
    <font>
      <b/>
      <sz val="36"/>
      <name val="Arial"/>
      <family val="2"/>
    </font>
  </fonts>
  <fills count="18">
    <fill>
      <patternFill patternType="none"/>
    </fill>
    <fill>
      <patternFill patternType="gray125"/>
    </fill>
    <fill>
      <patternFill patternType="solid">
        <fgColor indexed="43"/>
        <bgColor indexed="64"/>
      </patternFill>
    </fill>
    <fill>
      <patternFill patternType="solid">
        <fgColor indexed="13"/>
        <bgColor indexed="64"/>
      </patternFill>
    </fill>
    <fill>
      <patternFill patternType="solid">
        <fgColor theme="0"/>
        <bgColor indexed="64"/>
      </patternFill>
    </fill>
    <fill>
      <patternFill patternType="solid">
        <fgColor theme="0" tint="-0.14999847407452621"/>
        <bgColor indexed="64"/>
      </patternFill>
    </fill>
    <fill>
      <patternFill patternType="solid">
        <fgColor rgb="FFFFDF59"/>
        <bgColor indexed="64"/>
      </patternFill>
    </fill>
    <fill>
      <patternFill patternType="solid">
        <fgColor theme="3" tint="0.39997558519241921"/>
        <bgColor indexed="64"/>
      </patternFill>
    </fill>
    <fill>
      <patternFill patternType="solid">
        <fgColor theme="8" tint="0.79998168889431442"/>
        <bgColor indexed="64"/>
      </patternFill>
    </fill>
    <fill>
      <patternFill patternType="solid">
        <fgColor rgb="FF0070C0"/>
        <bgColor indexed="64"/>
      </patternFill>
    </fill>
    <fill>
      <patternFill patternType="solid">
        <fgColor rgb="FF0070C0"/>
        <bgColor indexed="44"/>
      </patternFill>
    </fill>
    <fill>
      <patternFill patternType="solid">
        <fgColor theme="3" tint="0.59999389629810485"/>
        <bgColor indexed="64"/>
      </patternFill>
    </fill>
    <fill>
      <patternFill patternType="solid">
        <fgColor theme="3" tint="0.59999389629810485"/>
        <bgColor indexed="44"/>
      </patternFill>
    </fill>
    <fill>
      <patternFill patternType="solid">
        <fgColor theme="3" tint="0.79998168889431442"/>
        <bgColor indexed="64"/>
      </patternFill>
    </fill>
    <fill>
      <patternFill patternType="solid">
        <fgColor theme="7" tint="0.59999389629810485"/>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6" tint="0.59999389629810485"/>
        <bgColor indexed="64"/>
      </patternFill>
    </fill>
  </fills>
  <borders count="79">
    <border>
      <left/>
      <right/>
      <top/>
      <bottom/>
      <diagonal/>
    </border>
    <border>
      <left/>
      <right style="thick">
        <color auto="1"/>
      </right>
      <top/>
      <bottom/>
      <diagonal/>
    </border>
    <border>
      <left style="thick">
        <color auto="1"/>
      </left>
      <right/>
      <top/>
      <bottom/>
      <diagonal/>
    </border>
    <border>
      <left/>
      <right/>
      <top style="hair">
        <color auto="1"/>
      </top>
      <bottom style="hair">
        <color auto="1"/>
      </bottom>
      <diagonal/>
    </border>
    <border>
      <left style="medium">
        <color auto="1"/>
      </left>
      <right/>
      <top/>
      <bottom/>
      <diagonal/>
    </border>
    <border>
      <left/>
      <right/>
      <top style="thick">
        <color auto="1"/>
      </top>
      <bottom/>
      <diagonal/>
    </border>
    <border>
      <left/>
      <right style="thick">
        <color auto="1"/>
      </right>
      <top style="thick">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ck">
        <color auto="1"/>
      </left>
      <right/>
      <top style="thick">
        <color auto="1"/>
      </top>
      <bottom/>
      <diagonal/>
    </border>
    <border>
      <left/>
      <right style="medium">
        <color auto="1"/>
      </right>
      <top style="medium">
        <color auto="1"/>
      </top>
      <bottom style="medium">
        <color auto="1"/>
      </bottom>
      <diagonal/>
    </border>
    <border>
      <left style="thick">
        <color auto="1"/>
      </left>
      <right/>
      <top/>
      <bottom style="thick">
        <color auto="1"/>
      </bottom>
      <diagonal/>
    </border>
    <border>
      <left/>
      <right style="thick">
        <color auto="1"/>
      </right>
      <top/>
      <bottom style="thick">
        <color auto="1"/>
      </bottom>
      <diagonal/>
    </border>
    <border>
      <left style="thin">
        <color auto="1"/>
      </left>
      <right style="thin">
        <color auto="1"/>
      </right>
      <top style="thick">
        <color auto="1"/>
      </top>
      <bottom style="thick">
        <color auto="1"/>
      </bottom>
      <diagonal/>
    </border>
    <border>
      <left/>
      <right/>
      <top style="medium">
        <color auto="1"/>
      </top>
      <bottom style="medium">
        <color auto="1"/>
      </bottom>
      <diagonal/>
    </border>
    <border>
      <left/>
      <right/>
      <top/>
      <bottom style="thick">
        <color auto="1"/>
      </bottom>
      <diagonal/>
    </border>
    <border>
      <left/>
      <right/>
      <top style="hair">
        <color auto="1"/>
      </top>
      <bottom/>
      <diagonal/>
    </border>
    <border>
      <left style="thin">
        <color indexed="64"/>
      </left>
      <right/>
      <top style="thin">
        <color indexed="64"/>
      </top>
      <bottom style="hair">
        <color auto="1"/>
      </bottom>
      <diagonal/>
    </border>
    <border>
      <left/>
      <right/>
      <top style="thin">
        <color indexed="64"/>
      </top>
      <bottom style="hair">
        <color auto="1"/>
      </bottom>
      <diagonal/>
    </border>
    <border>
      <left style="thin">
        <color indexed="64"/>
      </left>
      <right/>
      <top style="hair">
        <color auto="1"/>
      </top>
      <bottom style="hair">
        <color auto="1"/>
      </bottom>
      <diagonal/>
    </border>
    <border>
      <left style="thin">
        <color indexed="64"/>
      </left>
      <right/>
      <top/>
      <bottom/>
      <diagonal/>
    </border>
    <border>
      <left/>
      <right style="thin">
        <color indexed="64"/>
      </right>
      <top/>
      <bottom/>
      <diagonal/>
    </border>
    <border>
      <left style="thin">
        <color indexed="64"/>
      </left>
      <right/>
      <top style="hair">
        <color auto="1"/>
      </top>
      <bottom style="thin">
        <color indexed="64"/>
      </bottom>
      <diagonal/>
    </border>
    <border>
      <left/>
      <right/>
      <top style="hair">
        <color auto="1"/>
      </top>
      <bottom style="thin">
        <color indexed="64"/>
      </bottom>
      <diagonal/>
    </border>
    <border>
      <left style="medium">
        <color auto="1"/>
      </left>
      <right/>
      <top/>
      <bottom style="thick">
        <color auto="1"/>
      </bottom>
      <diagonal/>
    </border>
    <border>
      <left/>
      <right style="medium">
        <color indexed="64"/>
      </right>
      <top/>
      <bottom style="thick">
        <color auto="1"/>
      </bottom>
      <diagonal/>
    </border>
    <border>
      <left style="thick">
        <color auto="1"/>
      </left>
      <right style="thin">
        <color auto="1"/>
      </right>
      <top style="thick">
        <color auto="1"/>
      </top>
      <bottom/>
      <diagonal/>
    </border>
    <border>
      <left style="thin">
        <color auto="1"/>
      </left>
      <right style="thin">
        <color auto="1"/>
      </right>
      <top style="thick">
        <color auto="1"/>
      </top>
      <bottom/>
      <diagonal/>
    </border>
    <border>
      <left style="thin">
        <color auto="1"/>
      </left>
      <right style="thick">
        <color auto="1"/>
      </right>
      <top style="thick">
        <color auto="1"/>
      </top>
      <bottom/>
      <diagonal/>
    </border>
    <border>
      <left style="thick">
        <color auto="1"/>
      </left>
      <right style="thin">
        <color auto="1"/>
      </right>
      <top/>
      <bottom/>
      <diagonal/>
    </border>
    <border>
      <left style="thin">
        <color auto="1"/>
      </left>
      <right style="thin">
        <color auto="1"/>
      </right>
      <top/>
      <bottom/>
      <diagonal/>
    </border>
    <border>
      <left style="thin">
        <color auto="1"/>
      </left>
      <right style="thick">
        <color auto="1"/>
      </right>
      <top/>
      <bottom/>
      <diagonal/>
    </border>
    <border>
      <left style="thick">
        <color auto="1"/>
      </left>
      <right style="thin">
        <color auto="1"/>
      </right>
      <top/>
      <bottom style="thick">
        <color auto="1"/>
      </bottom>
      <diagonal/>
    </border>
    <border>
      <left style="thin">
        <color auto="1"/>
      </left>
      <right style="thin">
        <color auto="1"/>
      </right>
      <top/>
      <bottom style="thick">
        <color auto="1"/>
      </bottom>
      <diagonal/>
    </border>
    <border>
      <left style="thin">
        <color auto="1"/>
      </left>
      <right style="thick">
        <color auto="1"/>
      </right>
      <top/>
      <bottom style="thick">
        <color auto="1"/>
      </bottom>
      <diagonal/>
    </border>
    <border>
      <left style="thick">
        <color auto="1"/>
      </left>
      <right style="thin">
        <color auto="1"/>
      </right>
      <top style="thick">
        <color auto="1"/>
      </top>
      <bottom style="thick">
        <color auto="1"/>
      </bottom>
      <diagonal/>
    </border>
    <border>
      <left style="thin">
        <color auto="1"/>
      </left>
      <right style="thick">
        <color auto="1"/>
      </right>
      <top style="thick">
        <color auto="1"/>
      </top>
      <bottom style="thick">
        <color auto="1"/>
      </bottom>
      <diagonal/>
    </border>
    <border>
      <left style="thin">
        <color auto="1"/>
      </left>
      <right/>
      <top style="thick">
        <color auto="1"/>
      </top>
      <bottom/>
      <diagonal/>
    </border>
    <border>
      <left style="thin">
        <color auto="1"/>
      </left>
      <right/>
      <top/>
      <bottom style="thick">
        <color auto="1"/>
      </bottom>
      <diagonal/>
    </border>
    <border>
      <left style="medium">
        <color indexed="64"/>
      </left>
      <right style="medium">
        <color indexed="64"/>
      </right>
      <top style="medium">
        <color indexed="64"/>
      </top>
      <bottom style="medium">
        <color indexed="64"/>
      </bottom>
      <diagonal/>
    </border>
    <border>
      <left style="medium">
        <color auto="1"/>
      </left>
      <right/>
      <top style="thick">
        <color auto="1"/>
      </top>
      <bottom style="medium">
        <color auto="1"/>
      </bottom>
      <diagonal/>
    </border>
    <border>
      <left/>
      <right/>
      <top style="thick">
        <color auto="1"/>
      </top>
      <bottom style="medium">
        <color auto="1"/>
      </bottom>
      <diagonal/>
    </border>
    <border>
      <left/>
      <right style="medium">
        <color auto="1"/>
      </right>
      <top style="thick">
        <color auto="1"/>
      </top>
      <bottom style="medium">
        <color auto="1"/>
      </bottom>
      <diagonal/>
    </border>
    <border>
      <left style="thick">
        <color auto="1"/>
      </left>
      <right/>
      <top/>
      <bottom style="medium">
        <color auto="1"/>
      </bottom>
      <diagonal/>
    </border>
    <border>
      <left/>
      <right style="thick">
        <color auto="1"/>
      </right>
      <top/>
      <bottom style="medium">
        <color auto="1"/>
      </bottom>
      <diagonal/>
    </border>
    <border>
      <left style="thick">
        <color auto="1"/>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right/>
      <top style="thin">
        <color indexed="64"/>
      </top>
      <bottom style="thin">
        <color indexed="64"/>
      </bottom>
      <diagonal/>
    </border>
    <border>
      <left/>
      <right style="thin">
        <color auto="1"/>
      </right>
      <top style="thin">
        <color indexed="64"/>
      </top>
      <bottom style="thin">
        <color indexed="64"/>
      </bottom>
      <diagonal/>
    </border>
    <border>
      <left style="thick">
        <color auto="1"/>
      </left>
      <right style="thick">
        <color auto="1"/>
      </right>
      <top/>
      <bottom/>
      <diagonal/>
    </border>
    <border>
      <left/>
      <right/>
      <top style="thick">
        <color auto="1"/>
      </top>
      <bottom style="hair">
        <color auto="1"/>
      </bottom>
      <diagonal/>
    </border>
    <border>
      <left style="thick">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thick">
        <color auto="1"/>
      </right>
      <top/>
      <bottom style="thin">
        <color auto="1"/>
      </bottom>
      <diagonal/>
    </border>
    <border>
      <left style="thick">
        <color auto="1"/>
      </left>
      <right/>
      <top style="thick">
        <color auto="1"/>
      </top>
      <bottom style="thick">
        <color auto="1"/>
      </bottom>
      <diagonal/>
    </border>
    <border>
      <left/>
      <right/>
      <top style="thick">
        <color auto="1"/>
      </top>
      <bottom style="thick">
        <color auto="1"/>
      </bottom>
      <diagonal/>
    </border>
    <border>
      <left/>
      <right style="thick">
        <color auto="1"/>
      </right>
      <top style="thick">
        <color auto="1"/>
      </top>
      <bottom style="thick">
        <color auto="1"/>
      </bottom>
      <diagonal/>
    </border>
    <border>
      <left style="thick">
        <color auto="1"/>
      </left>
      <right style="thin">
        <color auto="1"/>
      </right>
      <top style="thick">
        <color auto="1"/>
      </top>
      <bottom style="thin">
        <color auto="1"/>
      </bottom>
      <diagonal/>
    </border>
    <border>
      <left style="thin">
        <color auto="1"/>
      </left>
      <right style="thin">
        <color auto="1"/>
      </right>
      <top style="thick">
        <color auto="1"/>
      </top>
      <bottom style="thin">
        <color auto="1"/>
      </bottom>
      <diagonal/>
    </border>
    <border>
      <left style="thin">
        <color auto="1"/>
      </left>
      <right style="thick">
        <color auto="1"/>
      </right>
      <top style="thick">
        <color auto="1"/>
      </top>
      <bottom style="thin">
        <color auto="1"/>
      </bottom>
      <diagonal/>
    </border>
    <border>
      <left style="thick">
        <color auto="1"/>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n">
        <color auto="1"/>
      </left>
      <right style="thick">
        <color auto="1"/>
      </right>
      <top style="thin">
        <color auto="1"/>
      </top>
      <bottom style="thick">
        <color auto="1"/>
      </bottom>
      <diagonal/>
    </border>
    <border>
      <left style="thick">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thick">
        <color auto="1"/>
      </right>
      <top style="medium">
        <color auto="1"/>
      </top>
      <bottom style="thin">
        <color auto="1"/>
      </bottom>
      <diagonal/>
    </border>
  </borders>
  <cellStyleXfs count="4">
    <xf numFmtId="0" fontId="0" fillId="0" borderId="0"/>
    <xf numFmtId="43" fontId="2" fillId="0" borderId="0" applyFont="0" applyFill="0" applyBorder="0" applyAlignment="0" applyProtection="0"/>
    <xf numFmtId="44" fontId="2" fillId="0" borderId="0" applyFont="0" applyFill="0" applyBorder="0" applyAlignment="0" applyProtection="0"/>
    <xf numFmtId="0" fontId="44" fillId="0" borderId="0" applyNumberFormat="0" applyFill="0" applyBorder="0" applyAlignment="0" applyProtection="0"/>
  </cellStyleXfs>
  <cellXfs count="378">
    <xf numFmtId="0" fontId="0" fillId="0" borderId="0" xfId="0"/>
    <xf numFmtId="0" fontId="17" fillId="0" borderId="0" xfId="0" applyFont="1" applyAlignment="1">
      <alignment wrapText="1"/>
    </xf>
    <xf numFmtId="0" fontId="0" fillId="0" borderId="0" xfId="0" applyAlignment="1">
      <alignment horizontal="center" wrapText="1"/>
    </xf>
    <xf numFmtId="0" fontId="11" fillId="0" borderId="0" xfId="0" applyFont="1" applyAlignment="1">
      <alignment horizontal="left" vertical="center"/>
    </xf>
    <xf numFmtId="0" fontId="4" fillId="0" borderId="0" xfId="0" applyFont="1" applyAlignment="1">
      <alignment horizontal="center" vertical="center" wrapText="1"/>
    </xf>
    <xf numFmtId="0" fontId="1" fillId="0" borderId="0" xfId="0" applyFont="1"/>
    <xf numFmtId="0" fontId="2" fillId="0" borderId="0" xfId="0" applyFont="1"/>
    <xf numFmtId="0" fontId="1" fillId="0" borderId="0" xfId="0" applyFont="1" applyAlignment="1">
      <alignment horizontal="center"/>
    </xf>
    <xf numFmtId="0" fontId="0" fillId="0" borderId="0" xfId="0" applyAlignment="1">
      <alignment horizontal="left" vertical="top" wrapText="1"/>
    </xf>
    <xf numFmtId="0" fontId="4" fillId="0" borderId="0" xfId="0" applyFont="1"/>
    <xf numFmtId="0" fontId="4" fillId="0" borderId="0" xfId="0" applyFont="1" applyAlignment="1">
      <alignment wrapText="1"/>
    </xf>
    <xf numFmtId="0" fontId="4" fillId="0" borderId="0" xfId="0" applyFont="1" applyAlignment="1">
      <alignment horizontal="left" vertical="top" wrapText="1"/>
    </xf>
    <xf numFmtId="0" fontId="4" fillId="0" borderId="0" xfId="0" applyFont="1" applyAlignment="1">
      <alignment vertical="top" wrapText="1"/>
    </xf>
    <xf numFmtId="0" fontId="25" fillId="0" borderId="0" xfId="0" applyFont="1" applyAlignment="1">
      <alignment horizontal="left" indent="4"/>
    </xf>
    <xf numFmtId="0" fontId="26" fillId="0" borderId="0" xfId="0" applyFont="1"/>
    <xf numFmtId="0" fontId="26" fillId="0" borderId="0" xfId="0" applyFont="1" applyAlignment="1">
      <alignment horizontal="left" vertical="top" wrapText="1"/>
    </xf>
    <xf numFmtId="0" fontId="0" fillId="0" borderId="7" xfId="0" applyBorder="1"/>
    <xf numFmtId="0" fontId="17" fillId="0" borderId="8" xfId="0" applyFont="1" applyBorder="1" applyAlignment="1">
      <alignment wrapText="1"/>
    </xf>
    <xf numFmtId="0" fontId="0" fillId="0" borderId="8" xfId="0" applyBorder="1" applyAlignment="1">
      <alignment horizontal="center" wrapText="1"/>
    </xf>
    <xf numFmtId="0" fontId="0" fillId="0" borderId="9" xfId="0" applyBorder="1"/>
    <xf numFmtId="0" fontId="0" fillId="0" borderId="4" xfId="0" applyBorder="1"/>
    <xf numFmtId="0" fontId="0" fillId="0" borderId="10" xfId="0" applyBorder="1"/>
    <xf numFmtId="0" fontId="0" fillId="0" borderId="11" xfId="0" applyBorder="1"/>
    <xf numFmtId="0" fontId="17" fillId="0" borderId="12" xfId="0" applyFont="1" applyBorder="1" applyAlignment="1">
      <alignment wrapText="1"/>
    </xf>
    <xf numFmtId="0" fontId="0" fillId="0" borderId="12" xfId="0" applyBorder="1" applyAlignment="1">
      <alignment horizontal="center" wrapText="1"/>
    </xf>
    <xf numFmtId="0" fontId="0" fillId="0" borderId="13" xfId="0" applyBorder="1"/>
    <xf numFmtId="0" fontId="32" fillId="0" borderId="0" xfId="0" applyFont="1" applyAlignment="1">
      <alignment horizontal="center" wrapText="1"/>
    </xf>
    <xf numFmtId="0" fontId="22" fillId="0" borderId="0" xfId="0" applyFont="1" applyAlignment="1">
      <alignment wrapText="1"/>
    </xf>
    <xf numFmtId="0" fontId="32" fillId="0" borderId="0" xfId="0" applyFont="1" applyAlignment="1">
      <alignment wrapText="1"/>
    </xf>
    <xf numFmtId="0" fontId="32" fillId="0" borderId="7" xfId="0" applyFont="1" applyBorder="1" applyAlignment="1">
      <alignment horizontal="center" wrapText="1"/>
    </xf>
    <xf numFmtId="0" fontId="32" fillId="0" borderId="9" xfId="0" applyFont="1" applyBorder="1" applyAlignment="1">
      <alignment horizontal="center" wrapText="1"/>
    </xf>
    <xf numFmtId="0" fontId="32" fillId="0" borderId="0" xfId="0" applyFont="1" applyAlignment="1" applyProtection="1">
      <alignment horizontal="center" wrapText="1"/>
      <protection locked="0"/>
    </xf>
    <xf numFmtId="0" fontId="32" fillId="0" borderId="7" xfId="0" applyFont="1" applyBorder="1" applyAlignment="1" applyProtection="1">
      <alignment horizontal="center" wrapText="1"/>
      <protection locked="0"/>
    </xf>
    <xf numFmtId="0" fontId="17" fillId="0" borderId="0" xfId="0" applyFont="1" applyAlignment="1">
      <alignment horizontal="center" wrapText="1"/>
    </xf>
    <xf numFmtId="0" fontId="32" fillId="0" borderId="16" xfId="0" applyFont="1" applyBorder="1" applyAlignment="1">
      <alignment wrapText="1"/>
    </xf>
    <xf numFmtId="0" fontId="22" fillId="0" borderId="17" xfId="0" applyFont="1" applyBorder="1" applyAlignment="1">
      <alignment wrapText="1"/>
    </xf>
    <xf numFmtId="0" fontId="32" fillId="0" borderId="17" xfId="0" applyFont="1" applyBorder="1" applyAlignment="1">
      <alignment wrapText="1"/>
    </xf>
    <xf numFmtId="0" fontId="39" fillId="0" borderId="3" xfId="0" applyFont="1" applyBorder="1" applyAlignment="1" applyProtection="1">
      <alignment horizontal="left" vertical="center" wrapText="1"/>
      <protection locked="0"/>
    </xf>
    <xf numFmtId="0" fontId="15" fillId="0" borderId="3" xfId="0" applyFont="1" applyBorder="1" applyAlignment="1" applyProtection="1">
      <alignment horizontal="left" vertical="center" wrapText="1"/>
      <protection locked="0"/>
    </xf>
    <xf numFmtId="0" fontId="66" fillId="0" borderId="0" xfId="0" applyFont="1" applyAlignment="1">
      <alignment horizontal="center" vertical="center" wrapText="1"/>
    </xf>
    <xf numFmtId="0" fontId="39" fillId="0" borderId="35" xfId="0" applyFont="1" applyBorder="1" applyAlignment="1" applyProtection="1">
      <alignment horizontal="left" vertical="center" wrapText="1"/>
      <protection locked="0"/>
    </xf>
    <xf numFmtId="0" fontId="15" fillId="0" borderId="35" xfId="0" applyFont="1" applyBorder="1" applyAlignment="1" applyProtection="1">
      <alignment horizontal="left" vertical="center" wrapText="1"/>
      <protection locked="0"/>
    </xf>
    <xf numFmtId="0" fontId="4" fillId="0" borderId="0" xfId="0" applyFont="1" applyAlignment="1">
      <alignment vertical="center" wrapText="1"/>
    </xf>
    <xf numFmtId="0" fontId="77" fillId="0" borderId="0" xfId="0" applyFont="1" applyAlignment="1">
      <alignment vertical="center"/>
    </xf>
    <xf numFmtId="0" fontId="4" fillId="8" borderId="0" xfId="0" applyFont="1" applyFill="1"/>
    <xf numFmtId="0" fontId="2" fillId="8" borderId="0" xfId="0" applyFont="1" applyFill="1" applyAlignment="1">
      <alignment horizontal="left" vertical="top" wrapText="1"/>
    </xf>
    <xf numFmtId="0" fontId="0" fillId="8" borderId="0" xfId="0" applyFill="1"/>
    <xf numFmtId="0" fontId="77" fillId="8" borderId="0" xfId="0" applyFont="1" applyFill="1" applyAlignment="1">
      <alignment vertical="center"/>
    </xf>
    <xf numFmtId="0" fontId="2" fillId="8" borderId="0" xfId="0" applyFont="1" applyFill="1"/>
    <xf numFmtId="0" fontId="88" fillId="0" borderId="0" xfId="0" applyFont="1"/>
    <xf numFmtId="0" fontId="89" fillId="0" borderId="0" xfId="0" applyFont="1" applyAlignment="1">
      <alignment horizontal="center" vertical="center" wrapText="1"/>
    </xf>
    <xf numFmtId="0" fontId="90" fillId="0" borderId="0" xfId="0" applyFont="1"/>
    <xf numFmtId="0" fontId="90" fillId="0" borderId="0" xfId="0" applyFont="1" applyAlignment="1">
      <alignment horizontal="left" vertical="top" wrapText="1"/>
    </xf>
    <xf numFmtId="0" fontId="90" fillId="0" borderId="0" xfId="0" applyFont="1" applyAlignment="1">
      <alignment horizontal="center" vertical="center"/>
    </xf>
    <xf numFmtId="0" fontId="90" fillId="0" borderId="0" xfId="0" applyFont="1" applyAlignment="1">
      <alignment horizontal="left" vertical="center" wrapText="1"/>
    </xf>
    <xf numFmtId="0" fontId="67" fillId="0" borderId="0" xfId="0" applyFont="1" applyAlignment="1">
      <alignment horizontal="left" vertical="center"/>
    </xf>
    <xf numFmtId="0" fontId="62" fillId="11" borderId="47" xfId="0" applyFont="1" applyFill="1" applyBorder="1" applyAlignment="1" applyProtection="1">
      <alignment horizontal="center" vertical="center" wrapText="1"/>
      <protection locked="0"/>
    </xf>
    <xf numFmtId="0" fontId="62" fillId="11" borderId="25" xfId="0" applyFont="1" applyFill="1" applyBorder="1" applyAlignment="1" applyProtection="1">
      <alignment horizontal="center" vertical="center"/>
      <protection locked="0"/>
    </xf>
    <xf numFmtId="0" fontId="62" fillId="11" borderId="25" xfId="0" applyFont="1" applyFill="1" applyBorder="1" applyAlignment="1" applyProtection="1">
      <alignment horizontal="center" vertical="center" wrapText="1"/>
      <protection locked="0"/>
    </xf>
    <xf numFmtId="164" fontId="62" fillId="11" borderId="25" xfId="0" applyNumberFormat="1" applyFont="1" applyFill="1" applyBorder="1" applyAlignment="1" applyProtection="1">
      <alignment horizontal="center" vertical="center" wrapText="1"/>
      <protection locked="0"/>
    </xf>
    <xf numFmtId="37" fontId="83" fillId="5" borderId="38" xfId="1" applyNumberFormat="1" applyFont="1" applyFill="1" applyBorder="1" applyAlignment="1" applyProtection="1">
      <alignment horizontal="center" vertical="center" wrapText="1"/>
    </xf>
    <xf numFmtId="0" fontId="62" fillId="11" borderId="47" xfId="0" applyFont="1" applyFill="1" applyBorder="1" applyAlignment="1" applyProtection="1">
      <alignment horizontal="center" vertical="center"/>
      <protection locked="0"/>
    </xf>
    <xf numFmtId="37" fontId="83" fillId="5" borderId="49" xfId="1" applyNumberFormat="1" applyFont="1" applyFill="1" applyBorder="1" applyAlignment="1" applyProtection="1">
      <alignment horizontal="center" vertical="center" wrapText="1"/>
    </xf>
    <xf numFmtId="0" fontId="111" fillId="11" borderId="48" xfId="3" applyFont="1" applyFill="1" applyBorder="1" applyAlignment="1" applyProtection="1">
      <alignment horizontal="center" vertical="center" wrapText="1"/>
      <protection locked="0"/>
    </xf>
    <xf numFmtId="0" fontId="94" fillId="0" borderId="0" xfId="3" applyFont="1" applyFill="1" applyBorder="1" applyAlignment="1" applyProtection="1">
      <alignment horizontal="center" vertical="center" wrapText="1"/>
    </xf>
    <xf numFmtId="44" fontId="73" fillId="13" borderId="19" xfId="2" applyFont="1" applyFill="1" applyBorder="1" applyAlignment="1" applyProtection="1">
      <alignment horizontal="center" vertical="center" wrapText="1"/>
      <protection locked="0"/>
    </xf>
    <xf numFmtId="165" fontId="109" fillId="14" borderId="20" xfId="1" applyNumberFormat="1" applyFont="1" applyFill="1" applyBorder="1" applyAlignment="1" applyProtection="1">
      <alignment horizontal="center" vertical="center"/>
      <protection locked="0"/>
    </xf>
    <xf numFmtId="165" fontId="73" fillId="15" borderId="20" xfId="1" applyNumberFormat="1" applyFont="1" applyFill="1" applyBorder="1" applyAlignment="1" applyProtection="1">
      <alignment horizontal="center" vertical="center"/>
      <protection locked="0"/>
    </xf>
    <xf numFmtId="165" fontId="73" fillId="16" borderId="19" xfId="1" applyNumberFormat="1" applyFont="1" applyFill="1" applyBorder="1" applyAlignment="1" applyProtection="1">
      <alignment horizontal="center" vertical="center"/>
      <protection locked="0"/>
    </xf>
    <xf numFmtId="166" fontId="109" fillId="17" borderId="20" xfId="1" applyNumberFormat="1" applyFont="1" applyFill="1" applyBorder="1" applyAlignment="1" applyProtection="1">
      <alignment horizontal="center" vertical="center"/>
      <protection locked="0"/>
    </xf>
    <xf numFmtId="44" fontId="32" fillId="14" borderId="14" xfId="2" applyFont="1" applyFill="1" applyBorder="1" applyAlignment="1" applyProtection="1">
      <alignment horizontal="center" wrapText="1"/>
      <protection locked="0"/>
    </xf>
    <xf numFmtId="44" fontId="32" fillId="16" borderId="15" xfId="2" applyFont="1" applyFill="1" applyBorder="1" applyAlignment="1">
      <alignment horizontal="center" wrapText="1"/>
    </xf>
    <xf numFmtId="165" fontId="11" fillId="0" borderId="0" xfId="1" applyNumberFormat="1" applyFont="1" applyAlignment="1" applyProtection="1">
      <alignment horizontal="center" vertical="center"/>
    </xf>
    <xf numFmtId="44" fontId="11" fillId="0" borderId="0" xfId="2" applyFont="1" applyAlignment="1" applyProtection="1">
      <alignment horizontal="center" vertical="center"/>
    </xf>
    <xf numFmtId="165" fontId="37" fillId="0" borderId="0" xfId="1" applyNumberFormat="1" applyFont="1" applyAlignment="1" applyProtection="1">
      <alignment horizontal="center" vertical="center"/>
    </xf>
    <xf numFmtId="165" fontId="4" fillId="0" borderId="0" xfId="1" applyNumberFormat="1" applyFont="1" applyAlignment="1" applyProtection="1">
      <alignment horizontal="center" vertical="center" wrapText="1"/>
    </xf>
    <xf numFmtId="44" fontId="4" fillId="0" borderId="0" xfId="2" applyFont="1" applyAlignment="1" applyProtection="1">
      <alignment horizontal="center" vertical="center" wrapText="1"/>
    </xf>
    <xf numFmtId="165" fontId="37" fillId="0" borderId="0" xfId="1" applyNumberFormat="1" applyFont="1" applyAlignment="1" applyProtection="1">
      <alignment horizontal="center" vertical="center" wrapText="1"/>
    </xf>
    <xf numFmtId="165" fontId="4" fillId="4" borderId="0" xfId="1" applyNumberFormat="1" applyFont="1" applyFill="1" applyAlignment="1" applyProtection="1">
      <alignment horizontal="center" vertical="center" wrapText="1"/>
    </xf>
    <xf numFmtId="44" fontId="4" fillId="4" borderId="0" xfId="2" applyFont="1" applyFill="1" applyAlignment="1" applyProtection="1">
      <alignment horizontal="center" vertical="center" wrapText="1"/>
    </xf>
    <xf numFmtId="165" fontId="37" fillId="4" borderId="0" xfId="1" applyNumberFormat="1" applyFont="1" applyFill="1" applyAlignment="1" applyProtection="1">
      <alignment horizontal="center" vertical="center" wrapText="1"/>
    </xf>
    <xf numFmtId="44" fontId="81" fillId="3" borderId="19" xfId="2" applyFont="1" applyFill="1" applyBorder="1" applyAlignment="1" applyProtection="1">
      <alignment horizontal="center" vertical="center" wrapText="1"/>
    </xf>
    <xf numFmtId="44" fontId="29" fillId="4" borderId="0" xfId="2" applyFont="1" applyFill="1" applyAlignment="1" applyProtection="1">
      <alignment horizontal="center" vertical="center" wrapText="1"/>
    </xf>
    <xf numFmtId="165" fontId="29" fillId="4" borderId="0" xfId="1" applyNumberFormat="1" applyFont="1" applyFill="1" applyAlignment="1" applyProtection="1">
      <alignment horizontal="center" vertical="center" wrapText="1"/>
    </xf>
    <xf numFmtId="165" fontId="0" fillId="0" borderId="0" xfId="1" applyNumberFormat="1" applyFont="1" applyAlignment="1" applyProtection="1">
      <alignment horizontal="center"/>
    </xf>
    <xf numFmtId="44" fontId="0" fillId="0" borderId="0" xfId="2" applyFont="1" applyAlignment="1" applyProtection="1">
      <alignment horizontal="center"/>
    </xf>
    <xf numFmtId="165" fontId="38" fillId="0" borderId="0" xfId="1" applyNumberFormat="1" applyFont="1" applyAlignment="1" applyProtection="1">
      <alignment horizontal="center"/>
    </xf>
    <xf numFmtId="0" fontId="39" fillId="0" borderId="31" xfId="0" applyFont="1" applyBorder="1" applyAlignment="1" applyProtection="1">
      <alignment horizontal="center" vertical="center" wrapText="1"/>
      <protection locked="0"/>
    </xf>
    <xf numFmtId="0" fontId="39" fillId="0" borderId="34" xfId="0" applyFont="1" applyBorder="1" applyAlignment="1" applyProtection="1">
      <alignment horizontal="center" vertical="center" wrapText="1"/>
      <protection locked="0"/>
    </xf>
    <xf numFmtId="165" fontId="113" fillId="14" borderId="20" xfId="1" applyNumberFormat="1" applyFont="1" applyFill="1" applyBorder="1" applyAlignment="1" applyProtection="1">
      <alignment horizontal="center" vertical="center"/>
      <protection locked="0"/>
    </xf>
    <xf numFmtId="44" fontId="114" fillId="13" borderId="19" xfId="2" applyFont="1" applyFill="1" applyBorder="1" applyAlignment="1" applyProtection="1">
      <alignment horizontal="center" vertical="center" wrapText="1"/>
      <protection locked="0"/>
    </xf>
    <xf numFmtId="165" fontId="113" fillId="17" borderId="20" xfId="1" applyNumberFormat="1" applyFont="1" applyFill="1" applyBorder="1" applyAlignment="1" applyProtection="1">
      <alignment horizontal="center" vertical="center"/>
      <protection locked="0"/>
    </xf>
    <xf numFmtId="165" fontId="114" fillId="15" borderId="20" xfId="1" applyNumberFormat="1" applyFont="1" applyFill="1" applyBorder="1" applyAlignment="1" applyProtection="1">
      <alignment horizontal="center" vertical="center"/>
      <protection locked="0"/>
    </xf>
    <xf numFmtId="165" fontId="114" fillId="16" borderId="19" xfId="1" applyNumberFormat="1" applyFont="1" applyFill="1" applyBorder="1" applyAlignment="1" applyProtection="1">
      <alignment horizontal="center" vertical="center"/>
      <protection locked="0"/>
    </xf>
    <xf numFmtId="0" fontId="107" fillId="0" borderId="0" xfId="0" applyFont="1" applyAlignment="1">
      <alignment horizontal="center" vertical="center" wrapText="1"/>
    </xf>
    <xf numFmtId="0" fontId="32" fillId="0" borderId="0" xfId="0" applyFont="1" applyAlignment="1">
      <alignment horizontal="center" vertical="center" wrapText="1"/>
    </xf>
    <xf numFmtId="0" fontId="92" fillId="0" borderId="0" xfId="0" applyFont="1" applyAlignment="1">
      <alignment vertical="center"/>
    </xf>
    <xf numFmtId="0" fontId="76" fillId="0" borderId="0" xfId="0" applyFont="1" applyAlignment="1">
      <alignment horizontal="right" vertical="center" wrapText="1"/>
    </xf>
    <xf numFmtId="0" fontId="39" fillId="0" borderId="0" xfId="0" applyFont="1" applyAlignment="1">
      <alignment vertical="center" wrapText="1"/>
    </xf>
    <xf numFmtId="0" fontId="0" fillId="0" borderId="0" xfId="0" applyAlignment="1">
      <alignment vertical="top" wrapText="1"/>
    </xf>
    <xf numFmtId="0" fontId="7" fillId="0" borderId="0" xfId="0" applyFont="1" applyAlignment="1">
      <alignment horizontal="center" vertical="center"/>
    </xf>
    <xf numFmtId="0" fontId="11" fillId="0" borderId="0" xfId="0" applyFont="1" applyAlignment="1">
      <alignment horizontal="center" vertical="center"/>
    </xf>
    <xf numFmtId="0" fontId="5" fillId="0" borderId="0" xfId="0" applyFont="1" applyAlignment="1">
      <alignment horizontal="center" vertical="center" wrapText="1"/>
    </xf>
    <xf numFmtId="0" fontId="9" fillId="0" borderId="0" xfId="0" applyFont="1" applyAlignment="1">
      <alignment horizontal="center" vertical="center" wrapText="1"/>
    </xf>
    <xf numFmtId="0" fontId="7" fillId="0" borderId="0" xfId="0" applyFont="1" applyAlignment="1">
      <alignment horizontal="center" vertical="center" wrapText="1"/>
    </xf>
    <xf numFmtId="0" fontId="11" fillId="0" borderId="0" xfId="0" applyFont="1" applyAlignment="1">
      <alignment horizontal="center" vertical="center" wrapText="1"/>
    </xf>
    <xf numFmtId="0" fontId="21" fillId="0" borderId="0" xfId="0" applyFont="1" applyAlignment="1">
      <alignment horizontal="center" vertical="center" wrapText="1"/>
    </xf>
    <xf numFmtId="0" fontId="6" fillId="0" borderId="0" xfId="0" applyFont="1" applyAlignment="1">
      <alignment horizontal="center" vertical="center" wrapText="1"/>
    </xf>
    <xf numFmtId="0" fontId="47" fillId="0" borderId="0" xfId="0" applyFont="1" applyAlignment="1">
      <alignment vertical="center" wrapText="1"/>
    </xf>
    <xf numFmtId="0" fontId="12" fillId="0" borderId="0" xfId="0" applyFont="1" applyAlignment="1">
      <alignment horizontal="center" vertical="center" wrapText="1"/>
    </xf>
    <xf numFmtId="0" fontId="18" fillId="0" borderId="0" xfId="0" applyFont="1" applyAlignment="1">
      <alignment vertical="center" wrapText="1"/>
    </xf>
    <xf numFmtId="0" fontId="12" fillId="0" borderId="0" xfId="0" applyFont="1" applyAlignment="1">
      <alignment vertical="center" wrapText="1"/>
    </xf>
    <xf numFmtId="0" fontId="20" fillId="0" borderId="0" xfId="0" applyFont="1" applyAlignment="1">
      <alignment horizontal="center" vertical="center" wrapText="1"/>
    </xf>
    <xf numFmtId="0" fontId="10" fillId="0" borderId="0" xfId="0" applyFont="1" applyAlignment="1">
      <alignment horizontal="left" vertical="center"/>
    </xf>
    <xf numFmtId="0" fontId="39" fillId="0" borderId="0" xfId="0" applyFont="1" applyAlignment="1">
      <alignment horizontal="left" vertical="center"/>
    </xf>
    <xf numFmtId="0" fontId="13" fillId="0" borderId="0" xfId="0" applyFont="1" applyAlignment="1">
      <alignment horizontal="center" vertical="center" wrapText="1"/>
    </xf>
    <xf numFmtId="0" fontId="4" fillId="9" borderId="21" xfId="0" applyFont="1" applyFill="1" applyBorder="1" applyAlignment="1">
      <alignment horizontal="center" vertical="center" wrapText="1"/>
    </xf>
    <xf numFmtId="0" fontId="4" fillId="9" borderId="6" xfId="0" applyFont="1" applyFill="1" applyBorder="1" applyAlignment="1">
      <alignment horizontal="center" vertical="center" wrapText="1"/>
    </xf>
    <xf numFmtId="0" fontId="102" fillId="0" borderId="0" xfId="0" applyFont="1" applyAlignment="1">
      <alignment horizontal="center" vertical="center" wrapText="1"/>
    </xf>
    <xf numFmtId="0" fontId="4" fillId="9" borderId="2" xfId="0" applyFont="1" applyFill="1" applyBorder="1" applyAlignment="1">
      <alignment horizontal="center" vertical="center" wrapText="1"/>
    </xf>
    <xf numFmtId="0" fontId="4" fillId="9" borderId="1" xfId="0" applyFont="1" applyFill="1" applyBorder="1" applyAlignment="1">
      <alignment horizontal="center" vertical="center" wrapText="1"/>
    </xf>
    <xf numFmtId="0" fontId="5" fillId="9" borderId="2" xfId="0" applyFont="1" applyFill="1" applyBorder="1" applyAlignment="1">
      <alignment horizontal="center" vertical="center" wrapText="1"/>
    </xf>
    <xf numFmtId="0" fontId="5" fillId="9" borderId="1" xfId="0" applyFont="1" applyFill="1" applyBorder="1" applyAlignment="1">
      <alignment horizontal="center" vertical="center" wrapText="1"/>
    </xf>
    <xf numFmtId="0" fontId="7" fillId="9" borderId="2" xfId="0" applyFont="1" applyFill="1" applyBorder="1" applyAlignment="1">
      <alignment horizontal="center" vertical="center" wrapText="1"/>
    </xf>
    <xf numFmtId="0" fontId="7" fillId="9" borderId="1" xfId="0" applyFont="1" applyFill="1" applyBorder="1" applyAlignment="1">
      <alignment horizontal="center" vertical="center" wrapText="1"/>
    </xf>
    <xf numFmtId="0" fontId="7"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9" borderId="23" xfId="0" applyFont="1" applyFill="1" applyBorder="1" applyAlignment="1">
      <alignment horizontal="center" vertical="center" wrapText="1"/>
    </xf>
    <xf numFmtId="0" fontId="4" fillId="9" borderId="24" xfId="0" applyFont="1" applyFill="1" applyBorder="1" applyAlignment="1">
      <alignment horizontal="center" vertical="center" wrapText="1"/>
    </xf>
    <xf numFmtId="0" fontId="112" fillId="0" borderId="0" xfId="0" applyFont="1" applyAlignment="1">
      <alignment horizontal="center" vertical="center" wrapText="1"/>
    </xf>
    <xf numFmtId="0" fontId="4" fillId="0" borderId="26" xfId="0" applyFont="1" applyBorder="1" applyAlignment="1">
      <alignment horizontal="center" vertical="center" wrapText="1"/>
    </xf>
    <xf numFmtId="0" fontId="105" fillId="0" borderId="0" xfId="0" applyFont="1" applyAlignment="1">
      <alignment horizontal="center" vertical="center"/>
    </xf>
    <xf numFmtId="0" fontId="0" fillId="0" borderId="0" xfId="0" applyAlignment="1">
      <alignment horizontal="right" vertical="center" wrapText="1"/>
    </xf>
    <xf numFmtId="0" fontId="64" fillId="0" borderId="0" xfId="0" applyFont="1" applyAlignment="1">
      <alignment horizontal="right" vertical="center" wrapText="1"/>
    </xf>
    <xf numFmtId="0" fontId="55" fillId="0" borderId="0" xfId="0" applyFont="1" applyAlignment="1">
      <alignment horizontal="center" wrapText="1"/>
    </xf>
    <xf numFmtId="0" fontId="65" fillId="0" borderId="0" xfId="0" applyFont="1" applyAlignment="1">
      <alignment horizontal="center" vertical="center" wrapText="1"/>
    </xf>
    <xf numFmtId="0" fontId="28" fillId="0" borderId="0" xfId="0" applyFont="1" applyAlignment="1">
      <alignment vertical="center"/>
    </xf>
    <xf numFmtId="0" fontId="7" fillId="0" borderId="0" xfId="0" applyFont="1" applyAlignment="1">
      <alignment horizontal="left" vertical="center"/>
    </xf>
    <xf numFmtId="0" fontId="4" fillId="0" borderId="0" xfId="0" applyFont="1" applyAlignment="1">
      <alignment horizontal="left" vertical="center"/>
    </xf>
    <xf numFmtId="0" fontId="13" fillId="0" borderId="0" xfId="0" applyFont="1" applyAlignment="1">
      <alignment horizontal="left" vertical="center"/>
    </xf>
    <xf numFmtId="0" fontId="4" fillId="0" borderId="0" xfId="0" applyFont="1" applyAlignment="1">
      <alignment horizontal="left" vertical="center" wrapText="1"/>
    </xf>
    <xf numFmtId="0" fontId="28" fillId="0" borderId="51" xfId="0" applyFont="1" applyBorder="1" applyAlignment="1">
      <alignment horizontal="center" vertical="center" wrapText="1"/>
    </xf>
    <xf numFmtId="0" fontId="9" fillId="0" borderId="0" xfId="0" applyFont="1" applyAlignment="1">
      <alignment horizontal="left"/>
    </xf>
    <xf numFmtId="0" fontId="85" fillId="0" borderId="0" xfId="0" applyFont="1" applyAlignment="1">
      <alignment wrapText="1"/>
    </xf>
    <xf numFmtId="0" fontId="0" fillId="0" borderId="0" xfId="0" applyAlignment="1">
      <alignment horizontal="center" vertical="center" wrapText="1"/>
    </xf>
    <xf numFmtId="0" fontId="9" fillId="0" borderId="0" xfId="0" applyFont="1" applyAlignment="1">
      <alignment horizontal="left" vertical="center"/>
    </xf>
    <xf numFmtId="0" fontId="85" fillId="0" borderId="1" xfId="0" applyFont="1" applyBorder="1" applyAlignment="1">
      <alignment wrapText="1"/>
    </xf>
    <xf numFmtId="0" fontId="16" fillId="0" borderId="0" xfId="0" applyFont="1" applyAlignment="1">
      <alignment horizontal="left"/>
    </xf>
    <xf numFmtId="0" fontId="0" fillId="0" borderId="0" xfId="0" applyAlignment="1">
      <alignment wrapText="1"/>
    </xf>
    <xf numFmtId="0" fontId="9" fillId="4" borderId="0" xfId="0" applyFont="1" applyFill="1" applyAlignment="1">
      <alignment horizontal="left" vertical="center"/>
    </xf>
    <xf numFmtId="0" fontId="7" fillId="4" borderId="0" xfId="0" applyFont="1" applyFill="1" applyAlignment="1">
      <alignment horizontal="left" vertical="center"/>
    </xf>
    <xf numFmtId="0" fontId="7" fillId="4" borderId="0" xfId="0" applyFont="1" applyFill="1" applyAlignment="1">
      <alignment horizontal="center" vertical="center"/>
    </xf>
    <xf numFmtId="0" fontId="16" fillId="4" borderId="0" xfId="0" applyFont="1" applyFill="1" applyAlignment="1">
      <alignment horizontal="left"/>
    </xf>
    <xf numFmtId="0" fontId="0" fillId="4" borderId="0" xfId="0" applyFill="1"/>
    <xf numFmtId="0" fontId="82" fillId="2" borderId="0" xfId="0" applyFont="1" applyFill="1" applyAlignment="1">
      <alignment horizontal="center" vertical="center" wrapText="1"/>
    </xf>
    <xf numFmtId="0" fontId="80" fillId="3" borderId="20" xfId="0" applyFont="1" applyFill="1" applyBorder="1" applyAlignment="1">
      <alignment horizontal="center" vertical="center" wrapText="1"/>
    </xf>
    <xf numFmtId="0" fontId="80" fillId="3" borderId="59" xfId="0" applyFont="1" applyFill="1" applyBorder="1" applyAlignment="1">
      <alignment horizontal="left" vertical="center" wrapText="1"/>
    </xf>
    <xf numFmtId="0" fontId="46" fillId="3" borderId="60" xfId="0" applyFont="1" applyFill="1" applyBorder="1" applyAlignment="1">
      <alignment horizontal="left" vertical="center" wrapText="1"/>
    </xf>
    <xf numFmtId="0" fontId="81" fillId="3" borderId="19" xfId="0" applyFont="1" applyFill="1" applyBorder="1" applyAlignment="1">
      <alignment horizontal="center" vertical="center" wrapText="1"/>
    </xf>
    <xf numFmtId="0" fontId="24" fillId="4" borderId="0" xfId="0" applyFont="1" applyFill="1" applyAlignment="1">
      <alignment horizontal="right" vertical="center" wrapText="1"/>
    </xf>
    <xf numFmtId="0" fontId="14" fillId="4" borderId="0" xfId="0" applyFont="1" applyFill="1" applyAlignment="1">
      <alignment horizontal="center" vertical="center" wrapText="1"/>
    </xf>
    <xf numFmtId="0" fontId="14" fillId="4" borderId="0" xfId="0" applyFont="1" applyFill="1" applyAlignment="1">
      <alignment horizontal="left" vertical="center" wrapText="1"/>
    </xf>
    <xf numFmtId="0" fontId="30" fillId="4" borderId="0" xfId="0" applyFont="1" applyFill="1" applyAlignment="1">
      <alignment horizontal="left" vertical="center" wrapText="1"/>
    </xf>
    <xf numFmtId="0" fontId="31" fillId="4" borderId="0" xfId="0" applyFont="1" applyFill="1" applyAlignment="1">
      <alignment horizontal="center" vertical="center" wrapText="1"/>
    </xf>
    <xf numFmtId="0" fontId="4" fillId="4" borderId="0" xfId="0" applyFont="1" applyFill="1" applyAlignment="1">
      <alignment horizontal="center" vertical="center" wrapText="1"/>
    </xf>
    <xf numFmtId="0" fontId="8" fillId="4" borderId="0" xfId="0" applyFont="1" applyFill="1" applyAlignment="1">
      <alignment horizontal="center" vertical="center" wrapText="1"/>
    </xf>
    <xf numFmtId="0" fontId="45" fillId="0" borderId="0" xfId="0" applyFont="1" applyAlignment="1">
      <alignment horizontal="center" vertical="center" wrapText="1"/>
    </xf>
    <xf numFmtId="0" fontId="39" fillId="0" borderId="29" xfId="0" applyFont="1" applyBorder="1" applyAlignment="1">
      <alignment horizontal="center" vertical="center" wrapText="1"/>
    </xf>
    <xf numFmtId="0" fontId="39" fillId="0" borderId="30" xfId="0" applyFont="1" applyBorder="1" applyAlignment="1">
      <alignment horizontal="left" vertical="center" wrapText="1"/>
    </xf>
    <xf numFmtId="0" fontId="15" fillId="0" borderId="30" xfId="0" applyFont="1" applyBorder="1" applyAlignment="1">
      <alignment horizontal="left" vertical="center" wrapText="1"/>
    </xf>
    <xf numFmtId="0" fontId="74" fillId="2" borderId="19" xfId="0" applyFont="1" applyFill="1" applyBorder="1" applyAlignment="1">
      <alignment horizontal="center" vertical="center" wrapText="1"/>
    </xf>
    <xf numFmtId="0" fontId="39" fillId="0" borderId="31" xfId="0" applyFont="1" applyBorder="1" applyAlignment="1">
      <alignment horizontal="center" vertical="center" wrapText="1"/>
    </xf>
    <xf numFmtId="0" fontId="39" fillId="0" borderId="3" xfId="0" applyFont="1" applyBorder="1" applyAlignment="1">
      <alignment horizontal="left" vertical="center" wrapText="1"/>
    </xf>
    <xf numFmtId="0" fontId="15" fillId="0" borderId="3" xfId="0" applyFont="1" applyBorder="1" applyAlignment="1">
      <alignment horizontal="left" vertical="center" wrapText="1"/>
    </xf>
    <xf numFmtId="0" fontId="43" fillId="2" borderId="19" xfId="0" applyFont="1" applyFill="1" applyBorder="1" applyAlignment="1">
      <alignment horizontal="center" vertical="center" wrapText="1"/>
    </xf>
    <xf numFmtId="0" fontId="4" fillId="0" borderId="0" xfId="0" applyFont="1" applyAlignment="1">
      <alignment vertical="center"/>
    </xf>
    <xf numFmtId="0" fontId="14" fillId="3" borderId="11" xfId="0" applyFont="1" applyFill="1" applyBorder="1" applyAlignment="1">
      <alignment horizontal="left" vertical="center" wrapText="1"/>
    </xf>
    <xf numFmtId="0" fontId="14" fillId="3" borderId="12" xfId="0" applyFont="1" applyFill="1" applyBorder="1" applyAlignment="1">
      <alignment horizontal="left" vertical="center" wrapText="1"/>
    </xf>
    <xf numFmtId="0" fontId="43" fillId="2" borderId="18" xfId="0" applyFont="1" applyFill="1" applyBorder="1" applyAlignment="1">
      <alignment horizontal="center" vertical="center" wrapText="1"/>
    </xf>
    <xf numFmtId="0" fontId="43" fillId="2" borderId="26" xfId="0" applyFont="1" applyFill="1" applyBorder="1" applyAlignment="1">
      <alignment horizontal="center" vertical="center" wrapText="1"/>
    </xf>
    <xf numFmtId="0" fontId="43" fillId="2" borderId="22" xfId="0" applyFont="1" applyFill="1" applyBorder="1" applyAlignment="1">
      <alignment horizontal="center" vertical="center" wrapText="1"/>
    </xf>
    <xf numFmtId="0" fontId="35" fillId="0" borderId="0" xfId="0" applyFont="1"/>
    <xf numFmtId="0" fontId="35" fillId="0" borderId="0" xfId="0" applyFont="1" applyAlignment="1">
      <alignment wrapText="1"/>
    </xf>
    <xf numFmtId="0" fontId="105" fillId="11" borderId="47" xfId="0" applyFont="1" applyFill="1" applyBorder="1" applyAlignment="1" applyProtection="1">
      <alignment horizontal="center" vertical="center"/>
      <protection locked="0"/>
    </xf>
    <xf numFmtId="0" fontId="105" fillId="11" borderId="25" xfId="0" applyFont="1" applyFill="1" applyBorder="1" applyAlignment="1" applyProtection="1">
      <alignment horizontal="center" vertical="center"/>
      <protection locked="0"/>
    </xf>
    <xf numFmtId="9" fontId="105" fillId="11" borderId="25" xfId="0" applyNumberFormat="1" applyFont="1" applyFill="1" applyBorder="1" applyAlignment="1" applyProtection="1">
      <alignment horizontal="center" vertical="center"/>
      <protection locked="0"/>
    </xf>
    <xf numFmtId="0" fontId="105" fillId="11" borderId="48" xfId="0" applyFont="1" applyFill="1" applyBorder="1" applyAlignment="1" applyProtection="1">
      <alignment horizontal="center" vertical="center"/>
      <protection locked="0"/>
    </xf>
    <xf numFmtId="0" fontId="62" fillId="11" borderId="48" xfId="0" applyFont="1" applyFill="1" applyBorder="1" applyAlignment="1" applyProtection="1">
      <alignment horizontal="center" vertical="center"/>
      <protection locked="0"/>
    </xf>
    <xf numFmtId="0" fontId="112" fillId="5" borderId="47" xfId="0" applyFont="1" applyFill="1" applyBorder="1" applyAlignment="1">
      <alignment horizontal="center" vertical="center" wrapText="1"/>
    </xf>
    <xf numFmtId="0" fontId="112" fillId="5" borderId="25" xfId="0" applyFont="1" applyFill="1" applyBorder="1" applyAlignment="1">
      <alignment horizontal="center" vertical="center" wrapText="1"/>
    </xf>
    <xf numFmtId="9" fontId="112" fillId="5" borderId="25" xfId="0" applyNumberFormat="1" applyFont="1" applyFill="1" applyBorder="1" applyAlignment="1">
      <alignment horizontal="center" vertical="center" wrapText="1"/>
    </xf>
    <xf numFmtId="0" fontId="112" fillId="5" borderId="48" xfId="0" applyFont="1" applyFill="1" applyBorder="1" applyAlignment="1">
      <alignment horizontal="center" vertical="center" wrapText="1"/>
    </xf>
    <xf numFmtId="0" fontId="32" fillId="0" borderId="70" xfId="0" applyFont="1" applyBorder="1" applyAlignment="1">
      <alignment horizontal="center" vertical="center" wrapText="1"/>
    </xf>
    <xf numFmtId="0" fontId="32" fillId="0" borderId="71" xfId="0" applyFont="1" applyBorder="1" applyAlignment="1">
      <alignment horizontal="center" vertical="center" wrapText="1"/>
    </xf>
    <xf numFmtId="0" fontId="65" fillId="6" borderId="47" xfId="0" applyFont="1" applyFill="1" applyBorder="1" applyAlignment="1">
      <alignment horizontal="center" vertical="center" wrapText="1"/>
    </xf>
    <xf numFmtId="0" fontId="65" fillId="6" borderId="25" xfId="0" applyFont="1" applyFill="1" applyBorder="1" applyAlignment="1">
      <alignment horizontal="center" vertical="center" wrapText="1"/>
    </xf>
    <xf numFmtId="0" fontId="65" fillId="6" borderId="48" xfId="0" applyFont="1" applyFill="1" applyBorder="1" applyAlignment="1">
      <alignment horizontal="center" vertical="center" wrapText="1"/>
    </xf>
    <xf numFmtId="0" fontId="14" fillId="0" borderId="0" xfId="0" applyFont="1" applyAlignment="1">
      <alignment horizontal="left" vertical="center"/>
    </xf>
    <xf numFmtId="0" fontId="28" fillId="0" borderId="0" xfId="0" applyFont="1" applyAlignment="1">
      <alignment horizontal="left" vertical="center"/>
    </xf>
    <xf numFmtId="0" fontId="4" fillId="9" borderId="7" xfId="0" applyFont="1" applyFill="1" applyBorder="1" applyAlignment="1">
      <alignment horizontal="center" vertical="center" wrapText="1"/>
    </xf>
    <xf numFmtId="0" fontId="4" fillId="9" borderId="9" xfId="0" applyFont="1" applyFill="1" applyBorder="1" applyAlignment="1">
      <alignment horizontal="center" vertical="center" wrapText="1"/>
    </xf>
    <xf numFmtId="0" fontId="58" fillId="0" borderId="21" xfId="0" applyFont="1" applyBorder="1" applyAlignment="1">
      <alignment horizontal="center" vertical="center" wrapText="1"/>
    </xf>
    <xf numFmtId="0" fontId="59" fillId="0" borderId="5" xfId="0" applyFont="1" applyBorder="1" applyAlignment="1">
      <alignment horizontal="center" vertical="center" wrapText="1"/>
    </xf>
    <xf numFmtId="0" fontId="59" fillId="0" borderId="6" xfId="0" applyFont="1" applyBorder="1" applyAlignment="1">
      <alignment horizontal="center" vertical="center" wrapText="1"/>
    </xf>
    <xf numFmtId="0" fontId="58" fillId="0" borderId="62" xfId="0" applyFont="1" applyBorder="1" applyAlignment="1">
      <alignment horizontal="center" vertical="center" wrapText="1"/>
    </xf>
    <xf numFmtId="0" fontId="58" fillId="0" borderId="61" xfId="0" applyFont="1" applyBorder="1" applyAlignment="1">
      <alignment horizontal="center" vertical="center" wrapText="1"/>
    </xf>
    <xf numFmtId="0" fontId="21" fillId="0" borderId="0" xfId="0" applyFont="1" applyAlignment="1">
      <alignment vertical="center" wrapText="1"/>
    </xf>
    <xf numFmtId="0" fontId="4" fillId="9" borderId="4" xfId="0" applyFont="1" applyFill="1" applyBorder="1" applyAlignment="1">
      <alignment horizontal="center" vertical="center" wrapText="1"/>
    </xf>
    <xf numFmtId="0" fontId="4" fillId="9" borderId="10" xfId="0" applyFont="1" applyFill="1" applyBorder="1" applyAlignment="1">
      <alignment horizontal="center" vertical="center" wrapText="1"/>
    </xf>
    <xf numFmtId="0" fontId="58" fillId="0" borderId="0" xfId="0" applyFont="1" applyAlignment="1">
      <alignment horizontal="center" vertical="center" wrapText="1"/>
    </xf>
    <xf numFmtId="0" fontId="62" fillId="0" borderId="0" xfId="0" applyFont="1" applyAlignment="1">
      <alignment horizontal="center" vertical="center" wrapText="1"/>
    </xf>
    <xf numFmtId="0" fontId="5" fillId="9" borderId="4" xfId="0" applyFont="1" applyFill="1" applyBorder="1" applyAlignment="1">
      <alignment horizontal="center" vertical="center" wrapText="1"/>
    </xf>
    <xf numFmtId="0" fontId="5" fillId="9" borderId="10" xfId="0" applyFont="1" applyFill="1" applyBorder="1" applyAlignment="1">
      <alignment horizontal="center" vertical="center" wrapText="1"/>
    </xf>
    <xf numFmtId="0" fontId="63" fillId="0" borderId="23" xfId="0" applyFont="1" applyBorder="1" applyAlignment="1">
      <alignment horizontal="center" vertical="center" wrapText="1"/>
    </xf>
    <xf numFmtId="0" fontId="63" fillId="0" borderId="27" xfId="0" applyFont="1" applyBorder="1" applyAlignment="1">
      <alignment horizontal="center" vertical="center" wrapText="1"/>
    </xf>
    <xf numFmtId="0" fontId="63" fillId="0" borderId="24" xfId="0" applyFont="1" applyBorder="1" applyAlignment="1">
      <alignment horizontal="center" vertical="center" wrapText="1"/>
    </xf>
    <xf numFmtId="0" fontId="63" fillId="0" borderId="0" xfId="0" applyFont="1" applyAlignment="1">
      <alignment horizontal="center" vertical="center" wrapText="1"/>
    </xf>
    <xf numFmtId="0" fontId="63" fillId="0" borderId="61" xfId="0" applyFont="1" applyBorder="1" applyAlignment="1">
      <alignment horizontal="center" vertical="center" wrapText="1"/>
    </xf>
    <xf numFmtId="0" fontId="68" fillId="0" borderId="0" xfId="0" applyFont="1" applyAlignment="1">
      <alignment horizontal="center" vertical="center" wrapText="1"/>
    </xf>
    <xf numFmtId="0" fontId="7" fillId="9" borderId="4" xfId="0" applyFont="1" applyFill="1" applyBorder="1" applyAlignment="1">
      <alignment horizontal="center" vertical="center" wrapText="1"/>
    </xf>
    <xf numFmtId="0" fontId="7" fillId="9" borderId="10" xfId="0" applyFont="1" applyFill="1" applyBorder="1" applyAlignment="1">
      <alignment horizontal="center" vertical="center" wrapText="1"/>
    </xf>
    <xf numFmtId="0" fontId="7" fillId="0" borderId="1" xfId="0" applyFont="1" applyBorder="1" applyAlignment="1">
      <alignment horizontal="center" vertical="center" wrapText="1"/>
    </xf>
    <xf numFmtId="0" fontId="107" fillId="11" borderId="28" xfId="0" applyFont="1" applyFill="1" applyBorder="1" applyAlignment="1">
      <alignment horizontal="center" vertical="center" wrapText="1"/>
    </xf>
    <xf numFmtId="0" fontId="107" fillId="0" borderId="61" xfId="0" applyFont="1" applyBorder="1" applyAlignment="1">
      <alignment horizontal="center" vertical="center" wrapText="1"/>
    </xf>
    <xf numFmtId="0" fontId="4" fillId="0" borderId="1" xfId="0" applyFont="1" applyBorder="1" applyAlignment="1">
      <alignment horizontal="center" vertical="center" wrapText="1"/>
    </xf>
    <xf numFmtId="0" fontId="21" fillId="0" borderId="61" xfId="0" applyFont="1" applyBorder="1" applyAlignment="1">
      <alignment horizontal="center" vertical="center" wrapText="1"/>
    </xf>
    <xf numFmtId="0" fontId="4" fillId="9" borderId="36" xfId="0" applyFont="1" applyFill="1" applyBorder="1" applyAlignment="1">
      <alignment horizontal="center" vertical="center" wrapText="1"/>
    </xf>
    <xf numFmtId="0" fontId="4" fillId="9" borderId="37" xfId="0" applyFont="1" applyFill="1" applyBorder="1" applyAlignment="1">
      <alignment horizontal="center" vertical="center" wrapText="1"/>
    </xf>
    <xf numFmtId="0" fontId="6" fillId="0" borderId="28" xfId="0" applyFont="1" applyBorder="1" applyAlignment="1">
      <alignment horizontal="center" vertical="center" wrapText="1"/>
    </xf>
    <xf numFmtId="0" fontId="6" fillId="0" borderId="61" xfId="0" applyFont="1" applyBorder="1" applyAlignment="1">
      <alignment horizontal="center" vertical="center" wrapText="1"/>
    </xf>
    <xf numFmtId="0" fontId="69" fillId="0" borderId="0" xfId="0" applyFont="1" applyAlignment="1">
      <alignment horizontal="center" vertical="center" wrapText="1"/>
    </xf>
    <xf numFmtId="0" fontId="4" fillId="0" borderId="61" xfId="0" applyFont="1" applyBorder="1" applyAlignment="1">
      <alignment horizontal="center" vertical="center" wrapText="1"/>
    </xf>
    <xf numFmtId="0" fontId="83" fillId="5" borderId="47" xfId="0" applyFont="1" applyFill="1" applyBorder="1" applyAlignment="1">
      <alignment horizontal="center" vertical="center" wrapText="1"/>
    </xf>
    <xf numFmtId="0" fontId="83" fillId="5" borderId="25" xfId="0" applyFont="1" applyFill="1" applyBorder="1" applyAlignment="1">
      <alignment horizontal="center" vertical="center" wrapText="1"/>
    </xf>
    <xf numFmtId="0" fontId="83" fillId="5" borderId="48" xfId="0" applyFont="1" applyFill="1" applyBorder="1" applyAlignment="1">
      <alignment horizontal="center" vertical="center" wrapText="1"/>
    </xf>
    <xf numFmtId="0" fontId="83" fillId="5" borderId="5" xfId="0" applyFont="1" applyFill="1" applyBorder="1" applyAlignment="1">
      <alignment horizontal="center" vertical="center" wrapText="1"/>
    </xf>
    <xf numFmtId="0" fontId="83" fillId="0" borderId="61" xfId="0" applyFont="1" applyBorder="1" applyAlignment="1">
      <alignment horizontal="center" vertical="center" wrapText="1"/>
    </xf>
    <xf numFmtId="0" fontId="83" fillId="5" borderId="38" xfId="0" applyFont="1" applyFill="1" applyBorder="1" applyAlignment="1">
      <alignment horizontal="center" vertical="center" wrapText="1"/>
    </xf>
    <xf numFmtId="0" fontId="83" fillId="5" borderId="39" xfId="0" applyFont="1" applyFill="1" applyBorder="1" applyAlignment="1">
      <alignment horizontal="center" vertical="center" wrapText="1"/>
    </xf>
    <xf numFmtId="164" fontId="83" fillId="5" borderId="39" xfId="0" applyNumberFormat="1" applyFont="1" applyFill="1" applyBorder="1" applyAlignment="1">
      <alignment horizontal="center" vertical="center" wrapText="1"/>
    </xf>
    <xf numFmtId="0" fontId="83" fillId="5" borderId="40" xfId="0" applyFont="1" applyFill="1" applyBorder="1" applyAlignment="1">
      <alignment horizontal="center" vertical="center" wrapText="1"/>
    </xf>
    <xf numFmtId="0" fontId="84" fillId="0" borderId="0" xfId="0" applyFont="1" applyAlignment="1">
      <alignment horizontal="center" vertical="center" wrapText="1"/>
    </xf>
    <xf numFmtId="0" fontId="4" fillId="0" borderId="41"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32" xfId="0" applyFont="1" applyBorder="1" applyAlignment="1">
      <alignment horizontal="center" vertical="center" wrapText="1"/>
    </xf>
    <xf numFmtId="164" fontId="4" fillId="0" borderId="42" xfId="0" applyNumberFormat="1" applyFont="1" applyBorder="1" applyAlignment="1">
      <alignment horizontal="center" vertical="center" wrapText="1"/>
    </xf>
    <xf numFmtId="0" fontId="4" fillId="0" borderId="43" xfId="0" applyFont="1" applyBorder="1" applyAlignment="1">
      <alignment horizontal="center" vertical="center" wrapText="1"/>
    </xf>
    <xf numFmtId="0" fontId="62" fillId="11" borderId="67" xfId="0" applyFont="1" applyFill="1" applyBorder="1" applyAlignment="1">
      <alignment horizontal="center" vertical="center"/>
    </xf>
    <xf numFmtId="0" fontId="62" fillId="0" borderId="61" xfId="0" applyFont="1" applyBorder="1" applyAlignment="1">
      <alignment horizontal="center" vertical="center"/>
    </xf>
    <xf numFmtId="0" fontId="38" fillId="0" borderId="0" xfId="0" applyFont="1" applyAlignment="1">
      <alignment horizontal="right" vertical="center" wrapText="1"/>
    </xf>
    <xf numFmtId="0" fontId="65" fillId="6" borderId="44" xfId="0" applyFont="1" applyFill="1" applyBorder="1" applyAlignment="1">
      <alignment horizontal="center" vertical="center" wrapText="1"/>
    </xf>
    <xf numFmtId="0" fontId="65" fillId="6" borderId="45" xfId="0" applyFont="1" applyFill="1" applyBorder="1" applyAlignment="1">
      <alignment horizontal="center" vertical="center" wrapText="1"/>
    </xf>
    <xf numFmtId="0" fontId="65" fillId="6" borderId="50" xfId="0" applyFont="1" applyFill="1" applyBorder="1" applyAlignment="1">
      <alignment horizontal="center" vertical="center" wrapText="1"/>
    </xf>
    <xf numFmtId="0" fontId="65" fillId="0" borderId="61" xfId="0" applyFont="1" applyBorder="1" applyAlignment="1">
      <alignment horizontal="center" vertical="center" wrapText="1"/>
    </xf>
    <xf numFmtId="0" fontId="65" fillId="6" borderId="46" xfId="0" applyFont="1" applyFill="1" applyBorder="1" applyAlignment="1">
      <alignment horizontal="center" vertical="center" wrapText="1"/>
    </xf>
    <xf numFmtId="0" fontId="70" fillId="0" borderId="0" xfId="0" applyFont="1" applyAlignment="1">
      <alignment horizontal="center" vertical="center" wrapText="1"/>
    </xf>
    <xf numFmtId="0" fontId="7" fillId="0" borderId="0" xfId="0" applyFont="1" applyAlignment="1">
      <alignment horizontal="center" vertical="center"/>
    </xf>
    <xf numFmtId="0" fontId="4" fillId="0" borderId="0" xfId="0" applyFont="1" applyAlignment="1">
      <alignment horizontal="center" vertical="center"/>
    </xf>
    <xf numFmtId="0" fontId="11" fillId="0" borderId="0" xfId="0" applyFont="1" applyAlignment="1">
      <alignment horizontal="center" vertical="center"/>
    </xf>
    <xf numFmtId="0" fontId="13" fillId="0" borderId="0" xfId="0" applyFont="1" applyAlignment="1">
      <alignment horizontal="center" vertical="center"/>
    </xf>
    <xf numFmtId="0" fontId="110" fillId="9" borderId="8" xfId="0" applyFont="1" applyFill="1" applyBorder="1" applyAlignment="1">
      <alignment horizontal="center" vertical="center" wrapText="1"/>
    </xf>
    <xf numFmtId="0" fontId="97" fillId="9" borderId="8" xfId="0" applyFont="1" applyFill="1" applyBorder="1" applyAlignment="1">
      <alignment horizontal="center" vertical="center" wrapText="1"/>
    </xf>
    <xf numFmtId="0" fontId="97" fillId="9" borderId="0" xfId="0" applyFont="1" applyFill="1" applyAlignment="1">
      <alignment horizontal="center" vertical="center" wrapText="1"/>
    </xf>
    <xf numFmtId="0" fontId="56" fillId="0" borderId="21" xfId="0" applyFont="1" applyBorder="1" applyAlignment="1">
      <alignment horizontal="center" vertical="center" wrapText="1"/>
    </xf>
    <xf numFmtId="0" fontId="62" fillId="0" borderId="6" xfId="0" applyFont="1" applyBorder="1" applyAlignment="1">
      <alignment horizontal="center" vertical="center" wrapText="1"/>
    </xf>
    <xf numFmtId="0" fontId="62" fillId="0" borderId="2" xfId="0" applyFont="1" applyBorder="1" applyAlignment="1">
      <alignment horizontal="center" vertical="center" wrapText="1"/>
    </xf>
    <xf numFmtId="0" fontId="62" fillId="0" borderId="1" xfId="0" applyFont="1" applyBorder="1" applyAlignment="1">
      <alignment horizontal="center" vertical="center" wrapText="1"/>
    </xf>
    <xf numFmtId="0" fontId="62" fillId="0" borderId="23" xfId="0" applyFont="1" applyBorder="1" applyAlignment="1">
      <alignment horizontal="center" vertical="center" wrapText="1"/>
    </xf>
    <xf numFmtId="0" fontId="62" fillId="0" borderId="24" xfId="0" applyFont="1" applyBorder="1" applyAlignment="1">
      <alignment horizontal="center" vertical="center" wrapText="1"/>
    </xf>
    <xf numFmtId="0" fontId="62" fillId="0" borderId="5" xfId="0" applyFont="1" applyBorder="1" applyAlignment="1">
      <alignment horizontal="center" vertical="center" wrapText="1"/>
    </xf>
    <xf numFmtId="0" fontId="62" fillId="0" borderId="0" xfId="0" applyFont="1" applyAlignment="1">
      <alignment horizontal="center" vertical="center" wrapText="1"/>
    </xf>
    <xf numFmtId="0" fontId="62" fillId="0" borderId="27" xfId="0" applyFont="1" applyBorder="1" applyAlignment="1">
      <alignment horizontal="center" vertical="center" wrapText="1"/>
    </xf>
    <xf numFmtId="0" fontId="107" fillId="11" borderId="55" xfId="0" applyFont="1" applyFill="1" applyBorder="1" applyAlignment="1">
      <alignment horizontal="center" vertical="center" wrapText="1"/>
    </xf>
    <xf numFmtId="0" fontId="0" fillId="11" borderId="12" xfId="0" applyFill="1" applyBorder="1" applyAlignment="1">
      <alignment horizontal="center" vertical="center" wrapText="1"/>
    </xf>
    <xf numFmtId="0" fontId="0" fillId="11" borderId="56" xfId="0" applyFill="1" applyBorder="1" applyAlignment="1">
      <alignment horizontal="center" vertical="center" wrapText="1"/>
    </xf>
    <xf numFmtId="0" fontId="56" fillId="0" borderId="2" xfId="0" applyFont="1" applyBorder="1" applyAlignment="1">
      <alignment horizontal="center" vertical="center" wrapText="1"/>
    </xf>
    <xf numFmtId="0" fontId="57" fillId="0" borderId="0" xfId="0" applyFont="1" applyAlignment="1">
      <alignment horizontal="center" vertical="center" wrapText="1"/>
    </xf>
    <xf numFmtId="0" fontId="57" fillId="0" borderId="1" xfId="0" applyFont="1" applyBorder="1" applyAlignment="1">
      <alignment horizontal="center" vertical="center" wrapText="1"/>
    </xf>
    <xf numFmtId="0" fontId="57" fillId="0" borderId="2" xfId="0" applyFont="1" applyBorder="1" applyAlignment="1">
      <alignment horizontal="center" vertical="center" wrapText="1"/>
    </xf>
    <xf numFmtId="0" fontId="95" fillId="9" borderId="0" xfId="0" applyFont="1" applyFill="1" applyAlignment="1">
      <alignment horizontal="center" vertical="center" wrapText="1"/>
    </xf>
    <xf numFmtId="0" fontId="71" fillId="9" borderId="0" xfId="0" applyFont="1" applyFill="1" applyAlignment="1">
      <alignment horizontal="center" vertical="center" wrapText="1"/>
    </xf>
    <xf numFmtId="0" fontId="107" fillId="11" borderId="2" xfId="0" applyFont="1" applyFill="1" applyBorder="1" applyAlignment="1">
      <alignment horizontal="center" vertical="center" wrapText="1"/>
    </xf>
    <xf numFmtId="0" fontId="107" fillId="11" borderId="0" xfId="0" applyFont="1" applyFill="1" applyAlignment="1">
      <alignment horizontal="center" vertical="center" wrapText="1"/>
    </xf>
    <xf numFmtId="0" fontId="107" fillId="11" borderId="1" xfId="0" applyFont="1" applyFill="1" applyBorder="1" applyAlignment="1">
      <alignment horizontal="center" vertical="center" wrapText="1"/>
    </xf>
    <xf numFmtId="0" fontId="21" fillId="0" borderId="41" xfId="0" applyFont="1" applyBorder="1" applyAlignment="1">
      <alignment horizontal="center" vertical="center" wrapText="1"/>
    </xf>
    <xf numFmtId="0" fontId="21" fillId="0" borderId="44" xfId="0" applyFont="1" applyBorder="1" applyAlignment="1">
      <alignment horizontal="center" vertical="center" wrapText="1"/>
    </xf>
    <xf numFmtId="0" fontId="21" fillId="0" borderId="42" xfId="0" applyFont="1" applyBorder="1" applyAlignment="1">
      <alignment horizontal="center" vertical="center" wrapText="1"/>
    </xf>
    <xf numFmtId="0" fontId="21" fillId="0" borderId="45" xfId="0" applyFont="1" applyBorder="1" applyAlignment="1">
      <alignment horizontal="center" vertical="center" wrapText="1"/>
    </xf>
    <xf numFmtId="0" fontId="21" fillId="0" borderId="43" xfId="0" applyFont="1" applyBorder="1" applyAlignment="1">
      <alignment horizontal="center" vertical="center" wrapText="1"/>
    </xf>
    <xf numFmtId="0" fontId="21" fillId="0" borderId="46" xfId="0" applyFont="1" applyBorder="1" applyAlignment="1">
      <alignment horizontal="center" vertical="center" wrapText="1"/>
    </xf>
    <xf numFmtId="0" fontId="32" fillId="0" borderId="75" xfId="0" applyFont="1" applyBorder="1" applyAlignment="1">
      <alignment horizontal="center" vertical="center" wrapText="1"/>
    </xf>
    <xf numFmtId="0" fontId="0" fillId="0" borderId="76" xfId="0" applyBorder="1" applyAlignment="1">
      <alignment horizontal="center" vertical="center" wrapText="1"/>
    </xf>
    <xf numFmtId="0" fontId="0" fillId="0" borderId="78" xfId="0" applyBorder="1" applyAlignment="1">
      <alignment horizontal="center" vertical="center" wrapText="1"/>
    </xf>
    <xf numFmtId="0" fontId="32" fillId="0" borderId="76" xfId="0" applyFont="1" applyBorder="1" applyAlignment="1">
      <alignment horizontal="center" vertical="center" wrapText="1"/>
    </xf>
    <xf numFmtId="0" fontId="32" fillId="0" borderId="77" xfId="0" applyFont="1" applyBorder="1" applyAlignment="1">
      <alignment horizontal="center" vertical="center" wrapText="1"/>
    </xf>
    <xf numFmtId="0" fontId="32" fillId="0" borderId="78" xfId="0" applyFont="1" applyBorder="1" applyAlignment="1">
      <alignment horizontal="center" vertical="center" wrapText="1"/>
    </xf>
    <xf numFmtId="0" fontId="79" fillId="0" borderId="0" xfId="0" applyFont="1" applyAlignment="1">
      <alignment horizontal="right" vertical="center" wrapText="1"/>
    </xf>
    <xf numFmtId="0" fontId="56" fillId="12" borderId="7" xfId="0" applyFont="1" applyFill="1" applyBorder="1" applyAlignment="1">
      <alignment horizontal="center" vertical="center" wrapText="1"/>
    </xf>
    <xf numFmtId="0" fontId="56" fillId="12" borderId="8" xfId="0" applyFont="1" applyFill="1" applyBorder="1" applyAlignment="1">
      <alignment horizontal="center" vertical="center" wrapText="1"/>
    </xf>
    <xf numFmtId="0" fontId="56" fillId="12" borderId="9" xfId="0" applyFont="1" applyFill="1" applyBorder="1" applyAlignment="1">
      <alignment horizontal="center" vertical="center" wrapText="1"/>
    </xf>
    <xf numFmtId="0" fontId="56" fillId="12" borderId="11" xfId="0" applyFont="1" applyFill="1" applyBorder="1" applyAlignment="1">
      <alignment horizontal="center" vertical="center" wrapText="1"/>
    </xf>
    <xf numFmtId="0" fontId="56" fillId="12" borderId="12" xfId="0" applyFont="1" applyFill="1" applyBorder="1" applyAlignment="1">
      <alignment horizontal="center" vertical="center" wrapText="1"/>
    </xf>
    <xf numFmtId="0" fontId="56" fillId="12" borderId="13" xfId="0" applyFont="1" applyFill="1" applyBorder="1" applyAlignment="1">
      <alignment horizontal="center" vertical="center" wrapText="1"/>
    </xf>
    <xf numFmtId="0" fontId="78" fillId="6" borderId="18" xfId="0" applyFont="1" applyFill="1" applyBorder="1" applyAlignment="1">
      <alignment horizontal="center" vertical="center" wrapText="1"/>
    </xf>
    <xf numFmtId="0" fontId="0" fillId="0" borderId="26" xfId="0" applyBorder="1" applyAlignment="1">
      <alignment horizontal="center" wrapText="1"/>
    </xf>
    <xf numFmtId="0" fontId="0" fillId="0" borderId="22" xfId="0" applyBorder="1" applyAlignment="1">
      <alignment horizontal="center" wrapText="1"/>
    </xf>
    <xf numFmtId="0" fontId="75" fillId="10" borderId="0" xfId="0" applyFont="1" applyFill="1" applyAlignment="1">
      <alignment horizontal="center" vertical="center" wrapText="1"/>
    </xf>
    <xf numFmtId="0" fontId="75" fillId="10" borderId="10" xfId="0" applyFont="1" applyFill="1" applyBorder="1" applyAlignment="1">
      <alignment horizontal="center" vertical="center" wrapText="1"/>
    </xf>
    <xf numFmtId="0" fontId="75" fillId="10" borderId="27" xfId="0" applyFont="1" applyFill="1" applyBorder="1" applyAlignment="1">
      <alignment horizontal="center" vertical="center" wrapText="1"/>
    </xf>
    <xf numFmtId="0" fontId="94" fillId="0" borderId="52" xfId="3" applyFont="1" applyBorder="1" applyAlignment="1" applyProtection="1">
      <alignment horizontal="center" vertical="center"/>
    </xf>
    <xf numFmtId="0" fontId="94" fillId="0" borderId="53" xfId="3" applyFont="1" applyBorder="1" applyAlignment="1" applyProtection="1">
      <alignment horizontal="center" vertical="center"/>
    </xf>
    <xf numFmtId="0" fontId="94" fillId="0" borderId="54" xfId="3" applyFont="1" applyBorder="1" applyAlignment="1" applyProtection="1">
      <alignment horizontal="center" vertical="center"/>
    </xf>
    <xf numFmtId="0" fontId="102" fillId="0" borderId="40" xfId="0" applyFont="1" applyBorder="1" applyAlignment="1">
      <alignment horizontal="center" vertical="center" wrapText="1"/>
    </xf>
    <xf numFmtId="0" fontId="102" fillId="0" borderId="43" xfId="0" applyFont="1" applyBorder="1" applyAlignment="1">
      <alignment horizontal="center" vertical="center" wrapText="1"/>
    </xf>
    <xf numFmtId="0" fontId="102" fillId="0" borderId="46" xfId="0" applyFont="1" applyBorder="1" applyAlignment="1">
      <alignment horizontal="center" vertical="center" wrapText="1"/>
    </xf>
    <xf numFmtId="0" fontId="21" fillId="0" borderId="58" xfId="0" applyFont="1" applyBorder="1" applyAlignment="1">
      <alignment horizontal="center" vertical="center" wrapText="1"/>
    </xf>
    <xf numFmtId="0" fontId="21" fillId="0" borderId="74" xfId="0" applyFont="1" applyBorder="1" applyAlignment="1">
      <alignment horizontal="center" vertical="center" wrapText="1"/>
    </xf>
    <xf numFmtId="0" fontId="107" fillId="11" borderId="4" xfId="0" applyFont="1" applyFill="1" applyBorder="1" applyAlignment="1">
      <alignment horizontal="center" vertical="center" wrapText="1"/>
    </xf>
    <xf numFmtId="0" fontId="107" fillId="11" borderId="10" xfId="0" applyFont="1" applyFill="1" applyBorder="1" applyAlignment="1">
      <alignment horizontal="center" vertical="center" wrapText="1"/>
    </xf>
    <xf numFmtId="0" fontId="32" fillId="0" borderId="69" xfId="0" applyFont="1" applyBorder="1" applyAlignment="1">
      <alignment horizontal="center" vertical="center" wrapText="1"/>
    </xf>
    <xf numFmtId="0" fontId="32" fillId="0" borderId="70" xfId="0" applyFont="1" applyBorder="1" applyAlignment="1">
      <alignment horizontal="center" vertical="center" wrapText="1"/>
    </xf>
    <xf numFmtId="0" fontId="21" fillId="0" borderId="19" xfId="0" applyFont="1" applyBorder="1" applyAlignment="1">
      <alignment horizontal="center" vertical="center" wrapText="1"/>
    </xf>
    <xf numFmtId="0" fontId="21" fillId="0" borderId="73" xfId="0" applyFont="1" applyBorder="1" applyAlignment="1">
      <alignment horizontal="center" vertical="center" wrapText="1"/>
    </xf>
    <xf numFmtId="0" fontId="21" fillId="0" borderId="57" xfId="0" applyFont="1" applyBorder="1" applyAlignment="1">
      <alignment horizontal="center" vertical="center" wrapText="1"/>
    </xf>
    <xf numFmtId="0" fontId="21" fillId="0" borderId="72" xfId="0" applyFont="1" applyBorder="1" applyAlignment="1">
      <alignment horizontal="center" vertical="center" wrapText="1"/>
    </xf>
    <xf numFmtId="0" fontId="75" fillId="10" borderId="1" xfId="0" applyFont="1" applyFill="1" applyBorder="1" applyAlignment="1">
      <alignment horizontal="center" vertical="center" wrapText="1"/>
    </xf>
    <xf numFmtId="0" fontId="96" fillId="9" borderId="5" xfId="0" applyFont="1" applyFill="1" applyBorder="1" applyAlignment="1">
      <alignment horizontal="center" vertical="center" wrapText="1"/>
    </xf>
    <xf numFmtId="0" fontId="97" fillId="9" borderId="5" xfId="0" applyFont="1" applyFill="1" applyBorder="1" applyAlignment="1">
      <alignment horizontal="center" vertical="center" wrapText="1"/>
    </xf>
    <xf numFmtId="0" fontId="102" fillId="0" borderId="38" xfId="0" applyFont="1" applyBorder="1" applyAlignment="1">
      <alignment horizontal="center" vertical="center" wrapText="1"/>
    </xf>
    <xf numFmtId="0" fontId="105" fillId="0" borderId="39" xfId="0" applyFont="1" applyBorder="1" applyAlignment="1">
      <alignment horizontal="center" wrapText="1"/>
    </xf>
    <xf numFmtId="0" fontId="105" fillId="0" borderId="41" xfId="0" applyFont="1" applyBorder="1" applyAlignment="1">
      <alignment horizontal="center" wrapText="1"/>
    </xf>
    <xf numFmtId="0" fontId="105" fillId="0" borderId="42" xfId="0" applyFont="1" applyBorder="1" applyAlignment="1">
      <alignment horizontal="center" wrapText="1"/>
    </xf>
    <xf numFmtId="0" fontId="105" fillId="0" borderId="44" xfId="0" applyFont="1" applyBorder="1" applyAlignment="1">
      <alignment horizontal="center" wrapText="1"/>
    </xf>
    <xf numFmtId="0" fontId="105" fillId="0" borderId="45" xfId="0" applyFont="1" applyBorder="1" applyAlignment="1">
      <alignment horizontal="center" wrapText="1"/>
    </xf>
    <xf numFmtId="0" fontId="98" fillId="9" borderId="0" xfId="0" applyFont="1" applyFill="1" applyAlignment="1">
      <alignment horizontal="center" vertical="center" wrapText="1"/>
    </xf>
    <xf numFmtId="0" fontId="102" fillId="0" borderId="39" xfId="0" applyFont="1" applyBorder="1" applyAlignment="1">
      <alignment horizontal="center" vertical="center" wrapText="1"/>
    </xf>
    <xf numFmtId="0" fontId="102" fillId="0" borderId="42" xfId="0" applyFont="1" applyBorder="1" applyAlignment="1">
      <alignment horizontal="center" vertical="center" wrapText="1"/>
    </xf>
    <xf numFmtId="0" fontId="102" fillId="0" borderId="45" xfId="0" applyFont="1" applyBorder="1" applyAlignment="1">
      <alignment horizontal="center" vertical="center" wrapText="1"/>
    </xf>
    <xf numFmtId="0" fontId="102" fillId="0" borderId="21" xfId="0" applyFont="1" applyBorder="1" applyAlignment="1">
      <alignment horizontal="center" vertical="center" wrapText="1"/>
    </xf>
    <xf numFmtId="0" fontId="102" fillId="0" borderId="5" xfId="0" applyFont="1" applyBorder="1" applyAlignment="1">
      <alignment horizontal="center" vertical="center" wrapText="1"/>
    </xf>
    <xf numFmtId="0" fontId="102" fillId="0" borderId="6" xfId="0" applyFont="1" applyBorder="1" applyAlignment="1">
      <alignment horizontal="center" vertical="center" wrapText="1"/>
    </xf>
    <xf numFmtId="0" fontId="102" fillId="0" borderId="2" xfId="0" applyFont="1" applyBorder="1" applyAlignment="1">
      <alignment horizontal="center" vertical="center" wrapText="1"/>
    </xf>
    <xf numFmtId="0" fontId="102" fillId="0" borderId="0" xfId="0" applyFont="1" applyAlignment="1">
      <alignment horizontal="center" vertical="center" wrapText="1"/>
    </xf>
    <xf numFmtId="0" fontId="102" fillId="0" borderId="1" xfId="0" applyFont="1" applyBorder="1" applyAlignment="1">
      <alignment horizontal="center" vertical="center" wrapText="1"/>
    </xf>
    <xf numFmtId="0" fontId="102" fillId="0" borderId="23" xfId="0" applyFont="1" applyBorder="1" applyAlignment="1">
      <alignment horizontal="center" vertical="center" wrapText="1"/>
    </xf>
    <xf numFmtId="0" fontId="102" fillId="0" borderId="27" xfId="0" applyFont="1" applyBorder="1" applyAlignment="1">
      <alignment horizontal="center" vertical="center" wrapText="1"/>
    </xf>
    <xf numFmtId="0" fontId="102" fillId="0" borderId="24" xfId="0" applyFont="1" applyBorder="1" applyAlignment="1">
      <alignment horizontal="center" vertical="center" wrapText="1"/>
    </xf>
    <xf numFmtId="0" fontId="107" fillId="11" borderId="66" xfId="0" applyFont="1" applyFill="1" applyBorder="1" applyAlignment="1">
      <alignment horizontal="center" vertical="center" wrapText="1"/>
    </xf>
    <xf numFmtId="0" fontId="107" fillId="11" borderId="67" xfId="0" applyFont="1" applyFill="1" applyBorder="1" applyAlignment="1">
      <alignment horizontal="center" vertical="center" wrapText="1"/>
    </xf>
    <xf numFmtId="0" fontId="107" fillId="11" borderId="68" xfId="0" applyFont="1" applyFill="1" applyBorder="1" applyAlignment="1">
      <alignment horizontal="center" vertical="center" wrapText="1"/>
    </xf>
    <xf numFmtId="0" fontId="32" fillId="0" borderId="63" xfId="0" applyFont="1" applyBorder="1" applyAlignment="1">
      <alignment horizontal="center" vertical="center" wrapText="1"/>
    </xf>
    <xf numFmtId="0" fontId="32" fillId="0" borderId="64" xfId="0" applyFont="1" applyBorder="1" applyAlignment="1">
      <alignment horizontal="center" vertical="center" wrapText="1"/>
    </xf>
    <xf numFmtId="0" fontId="32" fillId="0" borderId="65" xfId="0" applyFont="1" applyBorder="1" applyAlignment="1">
      <alignment horizontal="center" vertical="center" wrapText="1"/>
    </xf>
    <xf numFmtId="0" fontId="32" fillId="0" borderId="41" xfId="0" applyFont="1" applyBorder="1" applyAlignment="1">
      <alignment horizontal="center" vertical="center" wrapText="1"/>
    </xf>
    <xf numFmtId="0" fontId="32" fillId="0" borderId="42" xfId="0" applyFont="1" applyBorder="1" applyAlignment="1">
      <alignment horizontal="center" vertical="center" wrapText="1"/>
    </xf>
    <xf numFmtId="0" fontId="32" fillId="0" borderId="43" xfId="0" applyFont="1" applyBorder="1" applyAlignment="1">
      <alignment horizontal="center" vertical="center" wrapText="1"/>
    </xf>
    <xf numFmtId="44" fontId="72" fillId="2" borderId="21" xfId="2" applyFont="1" applyFill="1" applyBorder="1" applyAlignment="1" applyProtection="1">
      <alignment horizontal="center" vertical="center" wrapText="1"/>
    </xf>
    <xf numFmtId="44" fontId="72" fillId="2" borderId="5" xfId="2" applyFont="1" applyFill="1" applyBorder="1" applyAlignment="1" applyProtection="1">
      <alignment horizontal="center" vertical="center" wrapText="1"/>
    </xf>
    <xf numFmtId="44" fontId="72" fillId="2" borderId="6" xfId="2" applyFont="1" applyFill="1" applyBorder="1" applyAlignment="1" applyProtection="1">
      <alignment horizontal="center" vertical="center" wrapText="1"/>
    </xf>
    <xf numFmtId="0" fontId="53" fillId="7" borderId="51" xfId="0" applyFont="1" applyFill="1" applyBorder="1" applyAlignment="1">
      <alignment horizontal="center" vertical="center" wrapText="1"/>
    </xf>
    <xf numFmtId="0" fontId="54" fillId="7" borderId="51" xfId="0" applyFont="1" applyFill="1" applyBorder="1" applyAlignment="1">
      <alignment horizontal="center" vertical="center" wrapText="1"/>
    </xf>
    <xf numFmtId="165" fontId="53" fillId="7" borderId="51" xfId="1" applyNumberFormat="1" applyFont="1" applyFill="1" applyBorder="1" applyAlignment="1" applyProtection="1">
      <alignment horizontal="center" vertical="center" wrapText="1"/>
    </xf>
    <xf numFmtId="165" fontId="54" fillId="7" borderId="51" xfId="1" applyNumberFormat="1" applyFont="1" applyFill="1" applyBorder="1" applyAlignment="1" applyProtection="1">
      <alignment horizontal="center" vertical="center" wrapText="1"/>
    </xf>
    <xf numFmtId="0" fontId="99" fillId="7" borderId="51" xfId="0" applyFont="1" applyFill="1" applyBorder="1" applyAlignment="1">
      <alignment horizontal="center" vertical="center" wrapText="1"/>
    </xf>
    <xf numFmtId="0" fontId="33" fillId="0" borderId="51" xfId="2" applyNumberFormat="1" applyFont="1" applyFill="1" applyBorder="1" applyAlignment="1" applyProtection="1">
      <alignment horizontal="center" vertical="center" wrapText="1"/>
    </xf>
    <xf numFmtId="0" fontId="34" fillId="0" borderId="51" xfId="0" applyFont="1" applyBorder="1" applyAlignment="1">
      <alignment horizontal="center" vertical="center" wrapText="1"/>
    </xf>
    <xf numFmtId="0" fontId="86" fillId="0" borderId="0" xfId="0" applyFont="1" applyAlignment="1">
      <alignment horizontal="center" vertical="center" wrapText="1"/>
    </xf>
    <xf numFmtId="0" fontId="87" fillId="0" borderId="0" xfId="0" applyFont="1" applyAlignment="1">
      <alignment wrapText="1"/>
    </xf>
    <xf numFmtId="0" fontId="33" fillId="3" borderId="32" xfId="0" applyFont="1" applyFill="1" applyBorder="1" applyAlignment="1" applyProtection="1">
      <alignment horizontal="center" vertical="center" wrapText="1"/>
      <protection locked="0"/>
    </xf>
    <xf numFmtId="0" fontId="33" fillId="3" borderId="0" xfId="0" applyFont="1" applyFill="1" applyAlignment="1" applyProtection="1">
      <alignment horizontal="center" vertical="center" wrapText="1"/>
      <protection locked="0"/>
    </xf>
    <xf numFmtId="0" fontId="33" fillId="3" borderId="33" xfId="0" applyFont="1" applyFill="1" applyBorder="1" applyAlignment="1" applyProtection="1">
      <alignment horizontal="center" vertical="center" wrapText="1"/>
      <protection locked="0"/>
    </xf>
    <xf numFmtId="0" fontId="36" fillId="2" borderId="2" xfId="0" applyFont="1" applyFill="1" applyBorder="1" applyAlignment="1">
      <alignment horizontal="center" vertical="center" wrapText="1"/>
    </xf>
    <xf numFmtId="0" fontId="36" fillId="2" borderId="0" xfId="0" applyFont="1" applyFill="1" applyAlignment="1">
      <alignment horizontal="center" vertical="center" wrapText="1"/>
    </xf>
    <xf numFmtId="0" fontId="36" fillId="2" borderId="1" xfId="0" applyFont="1" applyFill="1" applyBorder="1" applyAlignment="1">
      <alignment horizontal="center" vertical="center" wrapText="1"/>
    </xf>
    <xf numFmtId="0" fontId="36" fillId="2" borderId="23" xfId="0" applyFont="1" applyFill="1" applyBorder="1" applyAlignment="1">
      <alignment horizontal="center" vertical="center" wrapText="1"/>
    </xf>
    <xf numFmtId="0" fontId="36" fillId="2" borderId="27" xfId="0" applyFont="1" applyFill="1" applyBorder="1" applyAlignment="1">
      <alignment horizontal="center" vertical="center" wrapText="1"/>
    </xf>
    <xf numFmtId="0" fontId="36" fillId="2" borderId="24" xfId="0" applyFont="1" applyFill="1" applyBorder="1" applyAlignment="1">
      <alignment horizontal="center" vertical="center" wrapText="1"/>
    </xf>
    <xf numFmtId="0" fontId="19" fillId="0" borderId="0" xfId="0" applyFont="1" applyAlignment="1">
      <alignment horizontal="center" wrapText="1"/>
    </xf>
  </cellXfs>
  <cellStyles count="4">
    <cellStyle name="Comma" xfId="1" builtinId="3"/>
    <cellStyle name="Currency" xfId="2" builtinId="4"/>
    <cellStyle name="Hyperlink" xfId="3" builtinId="8"/>
    <cellStyle name="Normal" xfId="0" builtinId="0"/>
  </cellStyles>
  <dxfs count="0"/>
  <tableStyles count="0" defaultTableStyle="TableStyleMedium9" defaultPivotStyle="PivotStyleLight16"/>
  <colors>
    <mruColors>
      <color rgb="FF00BC54"/>
      <color rgb="FF00D286"/>
      <color rgb="FF00DE64"/>
      <color rgb="FF00FDFF"/>
      <color rgb="FFFF40FF"/>
      <color rgb="FFFFFD78"/>
      <color rgb="FFFF2F92"/>
      <color rgb="FF50D154"/>
      <color rgb="FFFFDF5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wmf"/></Relationships>
</file>

<file path=xl/drawings/_rels/drawing3.xml.rels><?xml version="1.0" encoding="UTF-8" standalone="yes"?>
<Relationships xmlns="http://schemas.openxmlformats.org/package/2006/relationships"><Relationship Id="rId3" Type="http://schemas.openxmlformats.org/officeDocument/2006/relationships/image" Target="../media/image2.wmf"/><Relationship Id="rId2" Type="http://schemas.microsoft.com/office/2007/relationships/hdphoto" Target="../media/hdphoto1.wdp"/><Relationship Id="rId1" Type="http://schemas.openxmlformats.org/officeDocument/2006/relationships/image" Target="../media/image4.png"/><Relationship Id="rId4" Type="http://schemas.openxmlformats.org/officeDocument/2006/relationships/image" Target="../media/image5.png"/></Relationships>
</file>

<file path=xl/drawings/_rels/drawing4.xml.rels><?xml version="1.0" encoding="UTF-8" standalone="yes"?>
<Relationships xmlns="http://schemas.openxmlformats.org/package/2006/relationships"><Relationship Id="rId3" Type="http://schemas.microsoft.com/office/2007/relationships/hdphoto" Target="../media/hdphoto2.wdp"/><Relationship Id="rId2" Type="http://schemas.openxmlformats.org/officeDocument/2006/relationships/image" Target="../media/image4.png"/><Relationship Id="rId1" Type="http://schemas.openxmlformats.org/officeDocument/2006/relationships/image" Target="../media/image2.w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6.emf"/></Relationships>
</file>

<file path=xl/drawings/drawing1.xml><?xml version="1.0" encoding="utf-8"?>
<xdr:wsDr xmlns:xdr="http://schemas.openxmlformats.org/drawingml/2006/spreadsheetDrawing" xmlns:a="http://schemas.openxmlformats.org/drawingml/2006/main">
  <xdr:oneCellAnchor>
    <xdr:from>
      <xdr:col>16</xdr:col>
      <xdr:colOff>76200</xdr:colOff>
      <xdr:row>33</xdr:row>
      <xdr:rowOff>76200</xdr:rowOff>
    </xdr:from>
    <xdr:ext cx="184731" cy="264560"/>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10007600" y="6654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mc:AlternateContent xmlns:mc="http://schemas.openxmlformats.org/markup-compatibility/2006">
    <mc:Choice xmlns:a14="http://schemas.microsoft.com/office/drawing/2010/main" Requires="a14">
      <xdr:twoCellAnchor editAs="oneCell">
        <xdr:from>
          <xdr:col>0</xdr:col>
          <xdr:colOff>0</xdr:colOff>
          <xdr:row>0</xdr:row>
          <xdr:rowOff>85725</xdr:rowOff>
        </xdr:from>
        <xdr:to>
          <xdr:col>17</xdr:col>
          <xdr:colOff>238125</xdr:colOff>
          <xdr:row>85</xdr:row>
          <xdr:rowOff>123825</xdr:rowOff>
        </xdr:to>
        <xdr:sp macro="" textlink="">
          <xdr:nvSpPr>
            <xdr:cNvPr id="1029" name="Object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solidFill>
              <a:srgbClr val="FFFFFF"/>
            </a:solidFill>
            <a:ln w="9525">
              <a:solidFill>
                <a:srgbClr val="000000"/>
              </a:solidFill>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1</xdr:col>
      <xdr:colOff>49556</xdr:colOff>
      <xdr:row>14</xdr:row>
      <xdr:rowOff>61388</xdr:rowOff>
    </xdr:from>
    <xdr:to>
      <xdr:col>2</xdr:col>
      <xdr:colOff>345108</xdr:colOff>
      <xdr:row>14</xdr:row>
      <xdr:rowOff>511095</xdr:rowOff>
    </xdr:to>
    <xdr:pic>
      <xdr:nvPicPr>
        <xdr:cNvPr id="3" name="Picture 6" descr="j0346317">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006" y="8895826"/>
          <a:ext cx="447952" cy="449707"/>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4</xdr:col>
      <xdr:colOff>16669</xdr:colOff>
      <xdr:row>12</xdr:row>
      <xdr:rowOff>316706</xdr:rowOff>
    </xdr:from>
    <xdr:to>
      <xdr:col>5</xdr:col>
      <xdr:colOff>280405</xdr:colOff>
      <xdr:row>12</xdr:row>
      <xdr:rowOff>1507340</xdr:rowOff>
    </xdr:to>
    <xdr:pic>
      <xdr:nvPicPr>
        <xdr:cNvPr id="6" name="Picture 5" descr="MCj04349100000[1]">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duotone>
            <a:prstClr val="black"/>
            <a:schemeClr val="accent5">
              <a:tint val="45000"/>
              <a:satMod val="400000"/>
            </a:schemeClr>
          </a:duotone>
        </a:blip>
        <a:stretch>
          <a:fillRect/>
        </a:stretch>
      </xdr:blipFill>
      <xdr:spPr>
        <a:xfrm>
          <a:off x="5538192" y="7921823"/>
          <a:ext cx="1558541" cy="1190634"/>
        </a:xfrm>
        <a:prstGeom prst="rect">
          <a:avLst/>
        </a:prstGeom>
      </xdr:spPr>
    </xdr:pic>
    <xdr:clientData/>
  </xdr:twoCellAnchor>
  <xdr:twoCellAnchor editAs="oneCell">
    <xdr:from>
      <xdr:col>4</xdr:col>
      <xdr:colOff>85725</xdr:colOff>
      <xdr:row>14</xdr:row>
      <xdr:rowOff>371475</xdr:rowOff>
    </xdr:from>
    <xdr:to>
      <xdr:col>6</xdr:col>
      <xdr:colOff>66687</xdr:colOff>
      <xdr:row>14</xdr:row>
      <xdr:rowOff>1562109</xdr:rowOff>
    </xdr:to>
    <xdr:pic>
      <xdr:nvPicPr>
        <xdr:cNvPr id="10" name="Picture 9" descr="MCj04349100000[1]">
          <a:extLst>
            <a:ext uri="{FF2B5EF4-FFF2-40B4-BE49-F238E27FC236}">
              <a16:creationId xmlns:a16="http://schemas.microsoft.com/office/drawing/2014/main" id="{00000000-0008-0000-0100-00000A000000}"/>
            </a:ext>
          </a:extLst>
        </xdr:cNvPr>
        <xdr:cNvPicPr>
          <a:picLocks noChangeAspect="1"/>
        </xdr:cNvPicPr>
      </xdr:nvPicPr>
      <xdr:blipFill>
        <a:blip xmlns:r="http://schemas.openxmlformats.org/officeDocument/2006/relationships" r:embed="rId2">
          <a:duotone>
            <a:prstClr val="black"/>
            <a:srgbClr val="FFFF00">
              <a:tint val="45000"/>
              <a:satMod val="400000"/>
            </a:srgbClr>
          </a:duotone>
        </a:blip>
        <a:stretch>
          <a:fillRect/>
        </a:stretch>
      </xdr:blipFill>
      <xdr:spPr>
        <a:xfrm>
          <a:off x="5400675" y="9534525"/>
          <a:ext cx="1657362" cy="119063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36247</xdr:colOff>
      <xdr:row>13</xdr:row>
      <xdr:rowOff>289717</xdr:rowOff>
    </xdr:from>
    <xdr:to>
      <xdr:col>7</xdr:col>
      <xdr:colOff>67745</xdr:colOff>
      <xdr:row>13</xdr:row>
      <xdr:rowOff>1597289</xdr:rowOff>
    </xdr:to>
    <xdr:pic>
      <xdr:nvPicPr>
        <xdr:cNvPr id="2" name="Picture 16" descr="MCj04349100000[1]">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alphaModFix/>
          <a:duotone>
            <a:prstClr val="black"/>
            <a:schemeClr val="accent1">
              <a:tint val="45000"/>
              <a:satMod val="400000"/>
            </a:schemeClr>
          </a:duotone>
          <a:extLst>
            <a:ext uri="{BEBA8EAE-BF5A-486C-A8C5-ECC9F3942E4B}">
              <a14:imgProps xmlns:a14="http://schemas.microsoft.com/office/drawing/2010/main">
                <a14:imgLayer r:embed="rId2">
                  <a14:imgEffect>
                    <a14:brightnessContrast bright="40000" contrast="-40000"/>
                  </a14:imgEffect>
                </a14:imgLayer>
              </a14:imgProps>
            </a:ext>
            <a:ext uri="{28A0092B-C50C-407E-A947-70E740481C1C}">
              <a14:useLocalDpi xmlns:a14="http://schemas.microsoft.com/office/drawing/2010/main" val="0"/>
            </a:ext>
          </a:extLst>
        </a:blip>
        <a:srcRect/>
        <a:stretch>
          <a:fillRect/>
        </a:stretch>
      </xdr:blipFill>
      <xdr:spPr bwMode="auto">
        <a:xfrm>
          <a:off x="5020997" y="8830467"/>
          <a:ext cx="1714248" cy="1307572"/>
        </a:xfrm>
        <a:prstGeom prst="rect">
          <a:avLst/>
        </a:prstGeom>
        <a:noFill/>
        <a:ln>
          <a:noFill/>
        </a:ln>
      </xdr:spPr>
    </xdr:pic>
    <xdr:clientData/>
  </xdr:twoCellAnchor>
  <xdr:twoCellAnchor editAs="oneCell">
    <xdr:from>
      <xdr:col>1</xdr:col>
      <xdr:colOff>49556</xdr:colOff>
      <xdr:row>15</xdr:row>
      <xdr:rowOff>61388</xdr:rowOff>
    </xdr:from>
    <xdr:to>
      <xdr:col>2</xdr:col>
      <xdr:colOff>345108</xdr:colOff>
      <xdr:row>15</xdr:row>
      <xdr:rowOff>511095</xdr:rowOff>
    </xdr:to>
    <xdr:pic>
      <xdr:nvPicPr>
        <xdr:cNvPr id="3" name="Picture 6" descr="j0346317">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15208" y="8827149"/>
          <a:ext cx="433596" cy="449707"/>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3</xdr:col>
      <xdr:colOff>4274999</xdr:colOff>
      <xdr:row>15</xdr:row>
      <xdr:rowOff>612773</xdr:rowOff>
    </xdr:from>
    <xdr:to>
      <xdr:col>7</xdr:col>
      <xdr:colOff>126642</xdr:colOff>
      <xdr:row>15</xdr:row>
      <xdr:rowOff>1886074</xdr:rowOff>
    </xdr:to>
    <xdr:pic>
      <xdr:nvPicPr>
        <xdr:cNvPr id="9" name="Picture 16" descr="MCj04349100000[1]">
          <a:extLst>
            <a:ext uri="{FF2B5EF4-FFF2-40B4-BE49-F238E27FC236}">
              <a16:creationId xmlns:a16="http://schemas.microsoft.com/office/drawing/2014/main" id="{00000000-0008-0000-0200-000009000000}"/>
            </a:ext>
          </a:extLst>
        </xdr:cNvPr>
        <xdr:cNvPicPr>
          <a:picLocks noChangeAspect="1" noChangeArrowheads="1"/>
        </xdr:cNvPicPr>
      </xdr:nvPicPr>
      <xdr:blipFill>
        <a:blip xmlns:r="http://schemas.openxmlformats.org/officeDocument/2006/relationships" r:embed="rId4">
          <a:clrChange>
            <a:clrFrom>
              <a:srgbClr val="0B930C"/>
            </a:clrFrom>
            <a:clrTo>
              <a:srgbClr val="0B930C">
                <a:alpha val="0"/>
              </a:srgbClr>
            </a:clrTo>
          </a:clrChange>
          <a:alphaModFix/>
          <a:duotone>
            <a:prstClr val="black"/>
            <a:schemeClr val="accent6">
              <a:tint val="45000"/>
              <a:satMod val="400000"/>
            </a:schemeClr>
          </a:duotone>
          <a:extLst>
            <a:ext uri="{BEBA8EAE-BF5A-486C-A8C5-ECC9F3942E4B}">
              <a14:imgProps xmlns:a14="http://schemas.microsoft.com/office/drawing/2010/main">
                <a14:imgLayer r:embed="rId2">
                  <a14:imgEffect>
                    <a14:brightnessContrast bright="40000"/>
                  </a14:imgEffect>
                </a14:imgLayer>
              </a14:imgProps>
            </a:ext>
            <a:ext uri="{28A0092B-C50C-407E-A947-70E740481C1C}">
              <a14:useLocalDpi xmlns:a14="http://schemas.microsoft.com/office/drawing/2010/main" val="0"/>
            </a:ext>
          </a:extLst>
        </a:blip>
        <a:srcRect/>
        <a:stretch>
          <a:fillRect/>
        </a:stretch>
      </xdr:blipFill>
      <xdr:spPr bwMode="auto">
        <a:xfrm>
          <a:off x="5519599" y="11306173"/>
          <a:ext cx="1820643" cy="1273301"/>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285749</xdr:colOff>
      <xdr:row>4</xdr:row>
      <xdr:rowOff>231775</xdr:rowOff>
    </xdr:from>
    <xdr:to>
      <xdr:col>14</xdr:col>
      <xdr:colOff>1558924</xdr:colOff>
      <xdr:row>4</xdr:row>
      <xdr:rowOff>1403350</xdr:rowOff>
    </xdr:to>
    <xdr:pic>
      <xdr:nvPicPr>
        <xdr:cNvPr id="8221" name="Picture 5" descr="j0346317">
          <a:extLst>
            <a:ext uri="{FF2B5EF4-FFF2-40B4-BE49-F238E27FC236}">
              <a16:creationId xmlns:a16="http://schemas.microsoft.com/office/drawing/2014/main" id="{00000000-0008-0000-0300-00001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516594" y="4077495"/>
          <a:ext cx="1273175" cy="117157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21</xdr:col>
      <xdr:colOff>504706</xdr:colOff>
      <xdr:row>4</xdr:row>
      <xdr:rowOff>320376</xdr:rowOff>
    </xdr:from>
    <xdr:to>
      <xdr:col>21</xdr:col>
      <xdr:colOff>1766558</xdr:colOff>
      <xdr:row>4</xdr:row>
      <xdr:rowOff>1491951</xdr:rowOff>
    </xdr:to>
    <xdr:pic>
      <xdr:nvPicPr>
        <xdr:cNvPr id="8222" name="Picture 5" descr="j0346317">
          <a:extLst>
            <a:ext uri="{FF2B5EF4-FFF2-40B4-BE49-F238E27FC236}">
              <a16:creationId xmlns:a16="http://schemas.microsoft.com/office/drawing/2014/main" id="{00000000-0008-0000-0300-00001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09800" y="3938678"/>
          <a:ext cx="1261852" cy="117157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17</xdr:col>
      <xdr:colOff>1574740</xdr:colOff>
      <xdr:row>1</xdr:row>
      <xdr:rowOff>2194764</xdr:rowOff>
    </xdr:from>
    <xdr:to>
      <xdr:col>18</xdr:col>
      <xdr:colOff>595462</xdr:colOff>
      <xdr:row>4</xdr:row>
      <xdr:rowOff>70690</xdr:rowOff>
    </xdr:to>
    <xdr:pic>
      <xdr:nvPicPr>
        <xdr:cNvPr id="4" name="Picture 5" descr="j0346317">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670023" y="2721934"/>
          <a:ext cx="1273175" cy="1189307"/>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14</xdr:col>
      <xdr:colOff>78276</xdr:colOff>
      <xdr:row>6</xdr:row>
      <xdr:rowOff>0</xdr:rowOff>
    </xdr:from>
    <xdr:to>
      <xdr:col>14</xdr:col>
      <xdr:colOff>2069739</xdr:colOff>
      <xdr:row>7</xdr:row>
      <xdr:rowOff>1823130</xdr:rowOff>
    </xdr:to>
    <xdr:pic>
      <xdr:nvPicPr>
        <xdr:cNvPr id="5" name="Picture 16" descr="MCj04349100000[1]">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2">
          <a:alphaModFix/>
          <a:duotone>
            <a:prstClr val="black"/>
            <a:srgbClr val="FFFF00">
              <a:tint val="45000"/>
              <a:satMod val="400000"/>
            </a:srgbClr>
          </a:duotone>
          <a:extLst>
            <a:ext uri="{BEBA8EAE-BF5A-486C-A8C5-ECC9F3942E4B}">
              <a14:imgProps xmlns:a14="http://schemas.microsoft.com/office/drawing/2010/main">
                <a14:imgLayer r:embed="rId3">
                  <a14:imgEffect>
                    <a14:brightnessContrast bright="40000" contrast="-40000"/>
                  </a14:imgEffect>
                </a14:imgLayer>
              </a14:imgProps>
            </a:ext>
            <a:ext uri="{28A0092B-C50C-407E-A947-70E740481C1C}">
              <a14:useLocalDpi xmlns:a14="http://schemas.microsoft.com/office/drawing/2010/main" val="0"/>
            </a:ext>
          </a:extLst>
        </a:blip>
        <a:srcRect/>
        <a:stretch>
          <a:fillRect/>
        </a:stretch>
      </xdr:blipFill>
      <xdr:spPr bwMode="auto">
        <a:xfrm rot="5400000">
          <a:off x="36590276" y="5969500"/>
          <a:ext cx="1865463" cy="1991463"/>
        </a:xfrm>
        <a:prstGeom prst="rect">
          <a:avLst/>
        </a:prstGeom>
        <a:noFill/>
        <a:ln>
          <a:noFill/>
        </a:ln>
      </xdr:spPr>
    </xdr:pic>
    <xdr:clientData/>
  </xdr:twoCellAnchor>
  <xdr:twoCellAnchor editAs="oneCell">
    <xdr:from>
      <xdr:col>20</xdr:col>
      <xdr:colOff>2135676</xdr:colOff>
      <xdr:row>5</xdr:row>
      <xdr:rowOff>184150</xdr:rowOff>
    </xdr:from>
    <xdr:to>
      <xdr:col>21</xdr:col>
      <xdr:colOff>1872889</xdr:colOff>
      <xdr:row>7</xdr:row>
      <xdr:rowOff>1816781</xdr:rowOff>
    </xdr:to>
    <xdr:pic>
      <xdr:nvPicPr>
        <xdr:cNvPr id="2" name="Picture 16" descr="MCj04349100000[1]">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2">
          <a:alphaModFix/>
          <a:duotone>
            <a:prstClr val="black"/>
            <a:srgbClr val="FFFF00">
              <a:tint val="45000"/>
              <a:satMod val="400000"/>
            </a:srgbClr>
          </a:duotone>
          <a:extLst>
            <a:ext uri="{BEBA8EAE-BF5A-486C-A8C5-ECC9F3942E4B}">
              <a14:imgProps xmlns:a14="http://schemas.microsoft.com/office/drawing/2010/main">
                <a14:imgLayer r:embed="rId3">
                  <a14:imgEffect>
                    <a14:brightnessContrast bright="40000" contrast="-40000"/>
                  </a14:imgEffect>
                </a14:imgLayer>
              </a14:imgProps>
            </a:ext>
            <a:ext uri="{28A0092B-C50C-407E-A947-70E740481C1C}">
              <a14:useLocalDpi xmlns:a14="http://schemas.microsoft.com/office/drawing/2010/main" val="0"/>
            </a:ext>
          </a:extLst>
        </a:blip>
        <a:srcRect/>
        <a:stretch>
          <a:fillRect/>
        </a:stretch>
      </xdr:blipFill>
      <xdr:spPr bwMode="auto">
        <a:xfrm rot="5400000">
          <a:off x="52173176" y="5963150"/>
          <a:ext cx="1865463" cy="1991463"/>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28575</xdr:colOff>
          <xdr:row>0</xdr:row>
          <xdr:rowOff>0</xdr:rowOff>
        </xdr:from>
        <xdr:to>
          <xdr:col>12</xdr:col>
          <xdr:colOff>152400</xdr:colOff>
          <xdr:row>37</xdr:row>
          <xdr:rowOff>142875</xdr:rowOff>
        </xdr:to>
        <xdr:sp macro="" textlink="">
          <xdr:nvSpPr>
            <xdr:cNvPr id="4097" name="Object 1" hidden="1">
              <a:extLst>
                <a:ext uri="{63B3BB69-23CF-44E3-9099-C40C66FF867C}">
                  <a14:compatExt spid="_x0000_s4097"/>
                </a:ext>
                <a:ext uri="{FF2B5EF4-FFF2-40B4-BE49-F238E27FC236}">
                  <a16:creationId xmlns:a16="http://schemas.microsoft.com/office/drawing/2014/main" id="{00000000-0008-0000-0600-000001100000}"/>
                </a:ext>
              </a:extLst>
            </xdr:cNvPr>
            <xdr:cNvSpPr/>
          </xdr:nvSpPr>
          <xdr:spPr bwMode="auto">
            <a:xfrm>
              <a:off x="0" y="0"/>
              <a:ext cx="0" cy="0"/>
            </a:xfrm>
            <a:prstGeom prst="rect">
              <a:avLst/>
            </a:prstGeom>
            <a:solidFill>
              <a:srgbClr val="FFFFFF"/>
            </a:solidFill>
            <a:ln w="9525">
              <a:solidFill>
                <a:srgbClr val="000000"/>
              </a:solidFill>
              <a:miter lim="800000"/>
              <a:headEnd/>
              <a:tailEnd/>
            </a:ln>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package" Target="../embeddings/Microsoft_Word_Document.docx"/></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Help2026@SierraResearchAssociates.ski?subject=Request%20for%20Help%202026%20Survey" TargetMode="External"/><Relationship Id="rId1" Type="http://schemas.openxmlformats.org/officeDocument/2006/relationships/hyperlink" Target="mailto:Jsmith@yahoo.com"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Help2025@SierraResearchAssociates.ski?subject=Request%20for%20Help%202025%20Survey"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xml"/><Relationship Id="rId1" Type="http://schemas.openxmlformats.org/officeDocument/2006/relationships/printerSettings" Target="../printerSettings/printerSettings6.bin"/><Relationship Id="rId5" Type="http://schemas.openxmlformats.org/officeDocument/2006/relationships/image" Target="../media/image6.emf"/><Relationship Id="rId4" Type="http://schemas.openxmlformats.org/officeDocument/2006/relationships/package" Target="../embeddings/Microsoft_Word_Document1.docx"/></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92D050"/>
  </sheetPr>
  <dimension ref="A56"/>
  <sheetViews>
    <sheetView tabSelected="1" showRuler="0" zoomScale="70" zoomScaleNormal="70" workbookViewId="0">
      <selection activeCell="R2" sqref="R2"/>
    </sheetView>
  </sheetViews>
  <sheetFormatPr defaultColWidth="8.625" defaultRowHeight="12.75"/>
  <cols>
    <col min="2" max="2" width="13.625" customWidth="1"/>
  </cols>
  <sheetData>
    <row r="56" ht="60" customHeight="1"/>
  </sheetData>
  <sheetProtection algorithmName="SHA-512" hashValue="F70HaPn22Wh7UlDphYoJEYx7SK7U26xvYo5pmFOfO5K4XdZ4HnRsndqez+OybNlyU67EX2+cjiUIG0/T9jBO2A==" saltValue="GHwy4ctnlt+f18M5fbrFQA==" spinCount="100000" sheet="1" objects="1" scenarios="1"/>
  <pageMargins left="1" right="1" top="1" bottom="1" header="0.5" footer="0.5"/>
  <pageSetup orientation="portrait" horizontalDpi="4294967293" verticalDpi="4294967293" r:id="rId1"/>
  <drawing r:id="rId2"/>
  <legacyDrawing r:id="rId3"/>
  <oleObjects>
    <mc:AlternateContent xmlns:mc="http://schemas.openxmlformats.org/markup-compatibility/2006">
      <mc:Choice Requires="x14">
        <oleObject progId="Word.Document.12" shapeId="1029" r:id="rId4">
          <objectPr defaultSize="0" autoPict="0" r:id="rId5">
            <anchor moveWithCells="1">
              <from>
                <xdr:col>0</xdr:col>
                <xdr:colOff>0</xdr:colOff>
                <xdr:row>0</xdr:row>
                <xdr:rowOff>85725</xdr:rowOff>
              </from>
              <to>
                <xdr:col>17</xdr:col>
                <xdr:colOff>238125</xdr:colOff>
                <xdr:row>85</xdr:row>
                <xdr:rowOff>123825</xdr:rowOff>
              </to>
            </anchor>
          </objectPr>
        </oleObject>
      </mc:Choice>
      <mc:Fallback>
        <oleObject progId="Word.Document.12" shapeId="1029" r:id="rId4"/>
      </mc:Fallback>
    </mc:AlternateContent>
  </oleObjects>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583B0-FF7B-44F7-A79D-385406DEB6F1}">
  <sheetPr>
    <tabColor rgb="FF0070C0"/>
  </sheetPr>
  <dimension ref="A1:X19"/>
  <sheetViews>
    <sheetView zoomScale="64" zoomScaleNormal="50" workbookViewId="0">
      <selection activeCell="I13" sqref="I13"/>
    </sheetView>
  </sheetViews>
  <sheetFormatPr defaultColWidth="13.125" defaultRowHeight="39.75" customHeight="1"/>
  <cols>
    <col min="1" max="1" width="2.125" style="4" customWidth="1"/>
    <col min="2" max="2" width="1.875" style="4" customWidth="1"/>
    <col min="3" max="3" width="12" style="4" customWidth="1"/>
    <col min="4" max="4" width="56.375" style="4" customWidth="1"/>
    <col min="5" max="5" width="17" style="4" customWidth="1"/>
    <col min="6" max="6" width="3.625" style="4" customWidth="1"/>
    <col min="7" max="7" width="1.375" style="4" customWidth="1"/>
    <col min="8" max="8" width="1.875" style="4" customWidth="1"/>
    <col min="9" max="9" width="29.125" style="4" customWidth="1"/>
    <col min="10" max="10" width="30" style="4" customWidth="1"/>
    <col min="11" max="11" width="20.125" style="4" customWidth="1"/>
    <col min="12" max="12" width="22.625" style="4" hidden="1" customWidth="1"/>
    <col min="13" max="13" width="3.625" style="4" customWidth="1"/>
    <col min="14" max="14" width="38.625" style="4" customWidth="1"/>
    <col min="15" max="15" width="36.625" style="4" customWidth="1"/>
    <col min="16" max="16" width="3.625" style="4" customWidth="1"/>
    <col min="17" max="18" width="26" style="4" customWidth="1"/>
    <col min="19" max="19" width="29.125" style="4" customWidth="1"/>
    <col min="20" max="20" width="37.625" style="4" customWidth="1"/>
    <col min="21" max="21" width="14.375" style="39" customWidth="1"/>
    <col min="22" max="22" width="6" style="5" customWidth="1"/>
    <col min="23" max="23" width="14.375" customWidth="1"/>
    <col min="24" max="24" width="23" customWidth="1"/>
    <col min="25" max="25" width="1.125" customWidth="1"/>
    <col min="26" max="26" width="15.125" customWidth="1"/>
    <col min="27" max="27" width="15.875" customWidth="1"/>
    <col min="28" max="28" width="16.125" customWidth="1"/>
    <col min="29" max="29" width="16.375" customWidth="1"/>
    <col min="30" max="30" width="23.375" customWidth="1"/>
    <col min="31" max="34" width="14.625" customWidth="1"/>
    <col min="35" max="35" width="22.375" customWidth="1"/>
    <col min="36" max="39" width="14.625" customWidth="1"/>
    <col min="40" max="40" width="22.375" customWidth="1"/>
    <col min="41" max="44" width="14.625" customWidth="1"/>
    <col min="45" max="45" width="23.375" customWidth="1"/>
    <col min="46" max="49" width="14.625" customWidth="1"/>
    <col min="50" max="50" width="23" customWidth="1"/>
    <col min="51" max="54" width="14.625" customWidth="1"/>
    <col min="55" max="55" width="23.375" customWidth="1"/>
    <col min="56" max="59" width="14.625" customWidth="1"/>
    <col min="60" max="60" width="22.375" customWidth="1"/>
    <col min="61" max="64" width="14.625" customWidth="1"/>
    <col min="65" max="65" width="22.625" customWidth="1"/>
    <col min="66" max="69" width="14.625" customWidth="1"/>
    <col min="70" max="70" width="22.375" customWidth="1"/>
    <col min="71" max="74" width="14.625" customWidth="1"/>
    <col min="75" max="75" width="23.375" customWidth="1"/>
    <col min="76" max="79" width="14.625" customWidth="1"/>
    <col min="80" max="80" width="22.875" customWidth="1"/>
    <col min="81" max="84" width="14.625" customWidth="1"/>
    <col min="85" max="85" width="23.125" customWidth="1"/>
    <col min="86" max="89" width="14.625" customWidth="1"/>
    <col min="90" max="90" width="23.625" customWidth="1"/>
    <col min="91" max="94" width="14.625" customWidth="1"/>
    <col min="95" max="95" width="22.875" customWidth="1"/>
    <col min="96" max="99" width="14.625" customWidth="1"/>
    <col min="100" max="100" width="22.625" customWidth="1"/>
    <col min="101" max="104" width="14.625" customWidth="1"/>
    <col min="105" max="105" width="23.375" customWidth="1"/>
    <col min="106" max="109" width="14.625" customWidth="1"/>
    <col min="110" max="110" width="22.375" customWidth="1"/>
    <col min="111" max="111" width="2.375" customWidth="1"/>
    <col min="112" max="115" width="14.625" customWidth="1"/>
    <col min="116" max="116" width="22.125" customWidth="1"/>
  </cols>
  <sheetData>
    <row r="1" spans="1:24" ht="21" customHeight="1">
      <c r="B1" s="197" t="s">
        <v>696</v>
      </c>
      <c r="C1" s="198"/>
    </row>
    <row r="2" spans="1:24" s="3" customFormat="1" ht="1.7" customHeight="1" thickBot="1">
      <c r="A2" s="256"/>
      <c r="B2" s="256"/>
      <c r="C2" s="256"/>
      <c r="D2" s="257"/>
      <c r="E2" s="258"/>
      <c r="F2" s="259"/>
      <c r="G2" s="257"/>
      <c r="H2" s="258"/>
      <c r="I2" s="258"/>
      <c r="J2" s="258"/>
      <c r="K2" s="258"/>
      <c r="L2" s="258"/>
      <c r="M2" s="101"/>
      <c r="P2" s="101"/>
      <c r="U2" s="55"/>
    </row>
    <row r="3" spans="1:24" ht="27.75" customHeight="1" thickTop="1">
      <c r="B3" s="199"/>
      <c r="C3" s="260" t="s">
        <v>697</v>
      </c>
      <c r="D3" s="261"/>
      <c r="E3" s="261"/>
      <c r="F3" s="200"/>
      <c r="I3" s="201"/>
      <c r="J3" s="202"/>
      <c r="K3" s="203"/>
      <c r="L3" s="204"/>
      <c r="M3" s="205"/>
      <c r="N3" s="263" t="s">
        <v>612</v>
      </c>
      <c r="O3" s="264"/>
      <c r="P3" s="205"/>
      <c r="Q3" s="263" t="s">
        <v>672</v>
      </c>
      <c r="R3" s="269"/>
      <c r="S3" s="269"/>
      <c r="T3" s="264"/>
      <c r="V3" s="206"/>
    </row>
    <row r="4" spans="1:24" ht="62.25" customHeight="1">
      <c r="B4" s="207"/>
      <c r="C4" s="262"/>
      <c r="D4" s="262"/>
      <c r="E4" s="262"/>
      <c r="F4" s="208"/>
      <c r="I4" s="275" t="s">
        <v>675</v>
      </c>
      <c r="J4" s="276"/>
      <c r="K4" s="277"/>
      <c r="L4" s="209"/>
      <c r="M4" s="205"/>
      <c r="N4" s="265"/>
      <c r="O4" s="266"/>
      <c r="P4" s="205"/>
      <c r="Q4" s="265"/>
      <c r="R4" s="270"/>
      <c r="S4" s="270"/>
      <c r="T4" s="266"/>
      <c r="V4" s="206"/>
    </row>
    <row r="5" spans="1:24" ht="35.25" customHeight="1">
      <c r="B5" s="207"/>
      <c r="C5" s="279" t="s">
        <v>693</v>
      </c>
      <c r="D5" s="279"/>
      <c r="E5" s="279"/>
      <c r="F5" s="208"/>
      <c r="I5" s="278"/>
      <c r="J5" s="276"/>
      <c r="K5" s="277"/>
      <c r="L5" s="209"/>
      <c r="M5" s="205"/>
      <c r="N5" s="265"/>
      <c r="O5" s="266"/>
      <c r="P5" s="205"/>
      <c r="Q5" s="265"/>
      <c r="R5" s="270"/>
      <c r="S5" s="270"/>
      <c r="T5" s="266"/>
      <c r="V5" s="206"/>
    </row>
    <row r="6" spans="1:24" ht="18.75" customHeight="1" thickBot="1">
      <c r="A6" s="102"/>
      <c r="B6" s="211"/>
      <c r="C6" s="280" t="s">
        <v>694</v>
      </c>
      <c r="D6" s="280"/>
      <c r="E6" s="280"/>
      <c r="F6" s="212"/>
      <c r="G6" s="102"/>
      <c r="H6" s="102"/>
      <c r="I6" s="213"/>
      <c r="J6" s="214"/>
      <c r="K6" s="215"/>
      <c r="L6" s="216"/>
      <c r="M6" s="217"/>
      <c r="N6" s="267"/>
      <c r="O6" s="268"/>
      <c r="P6" s="217"/>
      <c r="Q6" s="267"/>
      <c r="R6" s="271"/>
      <c r="S6" s="271"/>
      <c r="T6" s="268"/>
      <c r="U6" s="218"/>
    </row>
    <row r="7" spans="1:24" s="5" customFormat="1" ht="81.95" customHeight="1" thickTop="1" thickBot="1">
      <c r="A7" s="103"/>
      <c r="B7" s="219"/>
      <c r="C7" s="280"/>
      <c r="D7" s="280"/>
      <c r="E7" s="280"/>
      <c r="F7" s="220"/>
      <c r="G7" s="104"/>
      <c r="H7" s="221"/>
      <c r="I7" s="281" t="s">
        <v>658</v>
      </c>
      <c r="J7" s="282"/>
      <c r="K7" s="283"/>
      <c r="L7" s="222"/>
      <c r="M7" s="223"/>
      <c r="N7" s="281" t="s">
        <v>658</v>
      </c>
      <c r="O7" s="282"/>
      <c r="P7" s="223"/>
      <c r="Q7" s="272" t="s">
        <v>658</v>
      </c>
      <c r="R7" s="273"/>
      <c r="S7" s="273"/>
      <c r="T7" s="274"/>
      <c r="U7" s="94"/>
    </row>
    <row r="8" spans="1:24" ht="87" customHeight="1">
      <c r="A8" s="105"/>
      <c r="B8" s="207"/>
      <c r="C8" s="306" t="s">
        <v>662</v>
      </c>
      <c r="D8" s="306"/>
      <c r="E8" s="306"/>
      <c r="F8" s="307"/>
      <c r="H8" s="224"/>
      <c r="I8" s="290" t="s">
        <v>613</v>
      </c>
      <c r="J8" s="293"/>
      <c r="K8" s="294"/>
      <c r="L8" s="106"/>
      <c r="M8" s="225"/>
      <c r="N8" s="290" t="s">
        <v>397</v>
      </c>
      <c r="O8" s="295"/>
      <c r="P8" s="225"/>
      <c r="Q8" s="290" t="s">
        <v>330</v>
      </c>
      <c r="R8" s="291"/>
      <c r="S8" s="291"/>
      <c r="T8" s="292"/>
      <c r="U8" s="95"/>
    </row>
    <row r="9" spans="1:24" ht="133.5" customHeight="1" thickBot="1">
      <c r="A9" s="107"/>
      <c r="B9" s="226"/>
      <c r="C9" s="308" t="s">
        <v>698</v>
      </c>
      <c r="D9" s="308"/>
      <c r="E9" s="308"/>
      <c r="F9" s="227"/>
      <c r="H9" s="224"/>
      <c r="I9" s="284" t="s">
        <v>649</v>
      </c>
      <c r="J9" s="286" t="s">
        <v>414</v>
      </c>
      <c r="K9" s="288" t="s">
        <v>673</v>
      </c>
      <c r="L9" s="228" t="s">
        <v>347</v>
      </c>
      <c r="M9" s="229"/>
      <c r="N9" s="284" t="s">
        <v>674</v>
      </c>
      <c r="O9" s="288" t="s">
        <v>546</v>
      </c>
      <c r="P9" s="229"/>
      <c r="Q9" s="284" t="s">
        <v>384</v>
      </c>
      <c r="R9" s="286" t="s">
        <v>385</v>
      </c>
      <c r="S9" s="286" t="s">
        <v>386</v>
      </c>
      <c r="T9" s="288" t="s">
        <v>387</v>
      </c>
      <c r="U9" s="230" t="s">
        <v>388</v>
      </c>
    </row>
    <row r="10" spans="1:24" ht="42.75" customHeight="1" thickTop="1" thickBot="1">
      <c r="B10" s="309" t="s">
        <v>652</v>
      </c>
      <c r="C10" s="310"/>
      <c r="D10" s="310"/>
      <c r="E10" s="310"/>
      <c r="F10" s="311"/>
      <c r="I10" s="285"/>
      <c r="J10" s="287"/>
      <c r="K10" s="289"/>
      <c r="M10" s="231"/>
      <c r="N10" s="285"/>
      <c r="O10" s="289"/>
      <c r="P10" s="231"/>
      <c r="Q10" s="285"/>
      <c r="R10" s="287"/>
      <c r="S10" s="287"/>
      <c r="T10" s="289"/>
      <c r="U10" s="230"/>
    </row>
    <row r="11" spans="1:24" s="6" customFormat="1" ht="86.1" customHeight="1" thickTop="1" thickBot="1">
      <c r="B11" s="108"/>
      <c r="C11" s="296" t="s">
        <v>661</v>
      </c>
      <c r="D11" s="296"/>
      <c r="E11" s="296"/>
      <c r="F11" s="296"/>
      <c r="G11" s="42"/>
      <c r="H11" s="42"/>
      <c r="I11" s="232" t="s">
        <v>183</v>
      </c>
      <c r="J11" s="233" t="s">
        <v>349</v>
      </c>
      <c r="K11" s="234" t="s">
        <v>277</v>
      </c>
      <c r="L11" s="235"/>
      <c r="M11" s="236"/>
      <c r="N11" s="60">
        <v>11400</v>
      </c>
      <c r="O11" s="62">
        <v>245500</v>
      </c>
      <c r="P11" s="236"/>
      <c r="Q11" s="237" t="s">
        <v>348</v>
      </c>
      <c r="R11" s="238" t="s">
        <v>278</v>
      </c>
      <c r="S11" s="239">
        <v>5304269361</v>
      </c>
      <c r="T11" s="240" t="s">
        <v>350</v>
      </c>
      <c r="V11" s="5"/>
      <c r="X11" s="241"/>
    </row>
    <row r="12" spans="1:24" ht="2.25" customHeight="1" thickTop="1" thickBot="1">
      <c r="A12" s="109"/>
      <c r="B12" s="297" t="s">
        <v>664</v>
      </c>
      <c r="C12" s="298"/>
      <c r="D12" s="299"/>
      <c r="E12" s="109"/>
      <c r="F12" s="109"/>
      <c r="G12" s="109"/>
      <c r="I12" s="242"/>
      <c r="J12" s="243"/>
      <c r="K12" s="243"/>
      <c r="L12" s="244"/>
      <c r="M12" s="231"/>
      <c r="N12" s="242"/>
      <c r="O12" s="244"/>
      <c r="P12" s="231"/>
      <c r="Q12" s="242"/>
      <c r="R12" s="243"/>
      <c r="S12" s="245"/>
      <c r="T12" s="246"/>
    </row>
    <row r="13" spans="1:24" ht="138" customHeight="1" thickTop="1" thickBot="1">
      <c r="B13" s="300"/>
      <c r="C13" s="301"/>
      <c r="D13" s="302"/>
      <c r="F13" s="110"/>
      <c r="G13" s="111"/>
      <c r="H13" s="42"/>
      <c r="I13" s="56"/>
      <c r="J13" s="57"/>
      <c r="K13" s="187"/>
      <c r="L13" s="247"/>
      <c r="M13" s="248"/>
      <c r="N13" s="61"/>
      <c r="O13" s="187"/>
      <c r="P13" s="248"/>
      <c r="Q13" s="56"/>
      <c r="R13" s="58"/>
      <c r="S13" s="59"/>
      <c r="T13" s="63"/>
      <c r="U13" s="210"/>
    </row>
    <row r="14" spans="1:24" ht="2.1" customHeight="1" thickBot="1">
      <c r="E14" s="112"/>
      <c r="I14" s="242"/>
      <c r="J14" s="243"/>
      <c r="K14" s="243"/>
      <c r="L14" s="244"/>
      <c r="M14" s="231"/>
      <c r="N14" s="242"/>
      <c r="O14" s="244"/>
      <c r="P14" s="231"/>
      <c r="Q14" s="242"/>
      <c r="R14" s="243"/>
      <c r="S14" s="243"/>
      <c r="T14" s="246"/>
    </row>
    <row r="15" spans="1:24" s="7" customFormat="1" ht="164.25" customHeight="1" thickBot="1">
      <c r="A15" s="104"/>
      <c r="B15" s="303" t="s">
        <v>660</v>
      </c>
      <c r="C15" s="304"/>
      <c r="D15" s="305"/>
      <c r="E15" s="249"/>
      <c r="F15" s="249"/>
      <c r="G15" s="249"/>
      <c r="H15" s="249"/>
      <c r="I15" s="250" t="str">
        <f>IF(ISBLANK(I13),"SEE ABOVE Missing resort name above.","OK")</f>
        <v>SEE ABOVE Missing resort name above.</v>
      </c>
      <c r="J15" s="251" t="str">
        <f>IF(ISBLANK(J13),"SEE ABOVE  Missing parent company name above","OK")</f>
        <v>SEE ABOVE  Missing parent company name above</v>
      </c>
      <c r="K15" s="251" t="str">
        <f>IF(ISBLANK(K13),"SEE ABOVE Missing State above.","OK")</f>
        <v>SEE ABOVE Missing State above.</v>
      </c>
      <c r="L15" s="252" t="str">
        <f>IF(ISBLANK(L13),"Please fill in resort name above","")</f>
        <v>Please fill in resort name above</v>
      </c>
      <c r="M15" s="253"/>
      <c r="N15" s="250" t="str">
        <f>IF(ISBLANK(N13),"Missing uphill capacity above - PLEASE FILL IN.",IF(ISTEXT(N13), "ERROR: Value must be numeric","OK"))</f>
        <v>Missing uphill capacity above - PLEASE FILL IN.</v>
      </c>
      <c r="O15" s="252" t="str">
        <f>IF(ISBLANK(O13),"Missing total skier visits last season above, PLEASE FILL IN.",IF(ISTEXT(O13), "ERROR: Value must be numeric","OK"))</f>
        <v>Missing total skier visits last season above, PLEASE FILL IN.</v>
      </c>
      <c r="P15" s="253"/>
      <c r="Q15" s="250" t="str">
        <f>IF(ISBLANK(Q13),"SEE ABOVE  Missing your name above.","OK")</f>
        <v>SEE ABOVE  Missing your name above.</v>
      </c>
      <c r="R15" s="251" t="str">
        <f>IF(ISBLANK(R13),"SEE ABOVE  Missing your position above.","OK")</f>
        <v>SEE ABOVE  Missing your position above.</v>
      </c>
      <c r="S15" s="251" t="str">
        <f>IF(ISBLANK(S13),"SEE ABOVE  Missing your phone number above.",IF(ISTEXT(S13), "Phone number should be numeric - Please do not enter dashes or other formatting characters","OK"))</f>
        <v>SEE ABOVE  Missing your phone number above.</v>
      </c>
      <c r="T15" s="254" t="str">
        <f>IF(ISBLANK(T13),"SEE ABOVE  Missing your email above.","OK")</f>
        <v>SEE ABOVE  Missing your email above.</v>
      </c>
      <c r="X15" s="255"/>
    </row>
    <row r="16" spans="1:24" ht="39.75" customHeight="1">
      <c r="J16"/>
    </row>
    <row r="17" spans="4:16" ht="39.75" customHeight="1">
      <c r="D17" s="96"/>
      <c r="I17" s="97"/>
      <c r="J17" s="98"/>
      <c r="K17" s="98"/>
      <c r="L17" s="42"/>
      <c r="M17" s="42"/>
      <c r="N17" s="42"/>
      <c r="P17" s="42"/>
    </row>
    <row r="18" spans="4:16" ht="39.75" customHeight="1">
      <c r="D18" s="96"/>
    </row>
    <row r="19" spans="4:16" ht="39.75" customHeight="1">
      <c r="D19" s="96"/>
    </row>
  </sheetData>
  <sheetProtection algorithmName="SHA-512" hashValue="Ohe3bs+wuKXkBtFfUFlxFlJ0bW+9cLZZs9Ehf0lrvuIzOUOI7/2i8oq5uWG4+YYPLo0xR0w9E0pMdnNRtY2PrQ==" saltValue="cSo+cZdbedm6NbrK4h+L3g==" spinCount="100000" sheet="1" objects="1" scenarios="1"/>
  <mergeCells count="28">
    <mergeCell ref="C11:F11"/>
    <mergeCell ref="B12:D13"/>
    <mergeCell ref="B15:D15"/>
    <mergeCell ref="C8:F8"/>
    <mergeCell ref="C9:E9"/>
    <mergeCell ref="B10:F10"/>
    <mergeCell ref="I8:K8"/>
    <mergeCell ref="N8:O8"/>
    <mergeCell ref="I9:I10"/>
    <mergeCell ref="J9:J10"/>
    <mergeCell ref="K9:K10"/>
    <mergeCell ref="N9:N10"/>
    <mergeCell ref="O9:O10"/>
    <mergeCell ref="Q9:Q10"/>
    <mergeCell ref="R9:R10"/>
    <mergeCell ref="S9:S10"/>
    <mergeCell ref="T9:T10"/>
    <mergeCell ref="Q8:T8"/>
    <mergeCell ref="A2:L2"/>
    <mergeCell ref="C3:E4"/>
    <mergeCell ref="N3:O6"/>
    <mergeCell ref="Q3:T6"/>
    <mergeCell ref="Q7:T7"/>
    <mergeCell ref="I4:K5"/>
    <mergeCell ref="C5:E5"/>
    <mergeCell ref="C6:E7"/>
    <mergeCell ref="I7:K7"/>
    <mergeCell ref="N7:O7"/>
  </mergeCells>
  <dataValidations count="4">
    <dataValidation allowBlank="1" showInputMessage="1" showErrorMessage="1" promptTitle="For resort names and parent co" prompt="If the resort name and the parent company name are the same, please still fill in both of the first two BLUE boxes to the right._x000a_" sqref="B12:D13" xr:uid="{BA57D0AF-4C66-44C0-B2E3-53C368A664C1}"/>
    <dataValidation allowBlank="1" showInputMessage="1" showErrorMessage="1" promptTitle="For Help:" prompt="For help email:Help2026@sierraresearchassociates.ski_x000a_(Please click on link)_x000a_Emails will be answered within 24 hours if at all possible - please include your name and phone number if you need a phone response. _x000a_" sqref="B10:F10" xr:uid="{3058A6B7-8D4C-4F31-B316-92D48CAD0AD9}"/>
    <dataValidation allowBlank="1" showInputMessage="1" showErrorMessage="1" promptTitle="Uphill Lift Capacity Per Hour" prompt="The best estimate of the number of guests per hour your lifts are rated to move up the mountain each hour._x000a__x000a_" sqref="N9:N10" xr:uid="{4E752DFA-CDF9-41F5-9660-EA7BBB20892F}"/>
    <dataValidation allowBlank="1" showInputMessage="1" showErrorMessage="1" promptTitle="Skier Visits" prompt="The number of paid skier visits for your last complete season. Should not include free tickets or tickets provide without charge to employees." sqref="O9:O10" xr:uid="{5D197F9A-4DAA-48E8-AB2B-3F2B5A6A7D89}"/>
  </dataValidations>
  <hyperlinks>
    <hyperlink ref="T11" r:id="rId1" xr:uid="{B1F263CA-D074-49C1-8EE6-A2D026D4CE64}"/>
    <hyperlink ref="B10:F10" r:id="rId2" display="TO REQUEST EMAIL HELP - CLICK HERE" xr:uid="{81B6B602-9F9B-44DF-BB2A-1952DFEB8260}"/>
  </hyperlinks>
  <pageMargins left="0.7" right="0.7" top="0.75" bottom="0.75" header="0.3" footer="0.3"/>
  <pageSetup orientation="portrait" r:id="rId3"/>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D5079-8DF0-8742-9F22-BFB108244946}">
  <sheetPr codeName="Sheet2">
    <tabColor rgb="FF0070C0"/>
  </sheetPr>
  <dimension ref="A1:AA20"/>
  <sheetViews>
    <sheetView zoomScale="49" zoomScaleNormal="50" workbookViewId="0">
      <selection activeCell="I14" sqref="I14"/>
    </sheetView>
  </sheetViews>
  <sheetFormatPr defaultColWidth="13.125" defaultRowHeight="39.75" customHeight="1"/>
  <cols>
    <col min="1" max="1" width="2.125" style="4" customWidth="1"/>
    <col min="2" max="2" width="1.875" style="4" customWidth="1"/>
    <col min="3" max="3" width="12" style="4" customWidth="1"/>
    <col min="4" max="4" width="56.375" style="4" customWidth="1"/>
    <col min="5" max="5" width="17" style="4" customWidth="1"/>
    <col min="6" max="6" width="3.625" style="4" customWidth="1"/>
    <col min="7" max="7" width="1.375" style="4" customWidth="1"/>
    <col min="8" max="8" width="1.875" style="4" customWidth="1"/>
    <col min="9" max="9" width="26.875" style="4" customWidth="1"/>
    <col min="10" max="10" width="27.125" style="4" customWidth="1"/>
    <col min="11" max="11" width="26.625" style="4" customWidth="1"/>
    <col min="12" max="13" width="35.625" style="4" customWidth="1"/>
    <col min="14" max="14" width="3.625" style="4" customWidth="1"/>
    <col min="15" max="17" width="22.375" style="4" customWidth="1"/>
    <col min="18" max="18" width="22.375" style="39" customWidth="1"/>
    <col min="19" max="19" width="3.625" style="4" customWidth="1"/>
    <col min="20" max="21" width="23.5" style="4" customWidth="1"/>
    <col min="22" max="22" width="25.125" style="4" customWidth="1"/>
    <col min="23" max="23" width="24.375" customWidth="1"/>
    <col min="24" max="24" width="3.625" style="4" customWidth="1"/>
    <col min="25" max="27" width="24.625" customWidth="1"/>
    <col min="28" max="28" width="14.375" customWidth="1"/>
    <col min="29" max="29" width="23" customWidth="1"/>
    <col min="30" max="30" width="1.125" customWidth="1"/>
    <col min="31" max="31" width="15.125" customWidth="1"/>
    <col min="32" max="32" width="15.875" customWidth="1"/>
    <col min="33" max="33" width="16.125" customWidth="1"/>
    <col min="34" max="34" width="16.375" customWidth="1"/>
    <col min="35" max="35" width="23.375" customWidth="1"/>
    <col min="36" max="39" width="14.625" customWidth="1"/>
    <col min="40" max="40" width="22.375" customWidth="1"/>
    <col min="41" max="44" width="14.625" customWidth="1"/>
    <col min="45" max="45" width="22.375" customWidth="1"/>
    <col min="46" max="49" width="14.625" customWidth="1"/>
    <col min="50" max="50" width="23.375" customWidth="1"/>
    <col min="51" max="54" width="14.625" customWidth="1"/>
    <col min="55" max="55" width="23" customWidth="1"/>
    <col min="56" max="59" width="14.625" customWidth="1"/>
    <col min="60" max="60" width="23.375" customWidth="1"/>
    <col min="61" max="64" width="14.625" customWidth="1"/>
    <col min="65" max="65" width="22.375" customWidth="1"/>
    <col min="66" max="69" width="14.625" customWidth="1"/>
    <col min="70" max="70" width="22.625" customWidth="1"/>
    <col min="71" max="74" width="14.625" customWidth="1"/>
    <col min="75" max="75" width="22.375" customWidth="1"/>
    <col min="76" max="79" width="14.625" customWidth="1"/>
    <col min="80" max="80" width="23.375" customWidth="1"/>
    <col min="81" max="84" width="14.625" customWidth="1"/>
    <col min="85" max="85" width="22.875" customWidth="1"/>
    <col min="86" max="89" width="14.625" customWidth="1"/>
    <col min="90" max="90" width="23.125" customWidth="1"/>
    <col min="91" max="94" width="14.625" customWidth="1"/>
    <col min="95" max="95" width="23.625" customWidth="1"/>
    <col min="96" max="99" width="14.625" customWidth="1"/>
    <col min="100" max="100" width="22.875" customWidth="1"/>
    <col min="101" max="104" width="14.625" customWidth="1"/>
    <col min="105" max="105" width="22.625" customWidth="1"/>
    <col min="106" max="109" width="14.625" customWidth="1"/>
    <col min="110" max="110" width="23.375" customWidth="1"/>
    <col min="111" max="114" width="14.625" customWidth="1"/>
    <col min="115" max="115" width="22.375" customWidth="1"/>
    <col min="116" max="116" width="2.375" customWidth="1"/>
    <col min="117" max="120" width="14.625" customWidth="1"/>
    <col min="121" max="121" width="22.125" customWidth="1"/>
  </cols>
  <sheetData>
    <row r="1" spans="1:27" ht="26.1" customHeight="1">
      <c r="B1" s="113" t="s">
        <v>696</v>
      </c>
      <c r="C1" s="114"/>
      <c r="D1" s="115"/>
    </row>
    <row r="2" spans="1:27" s="3" customFormat="1" ht="15.95" customHeight="1" thickBot="1">
      <c r="A2" s="256"/>
      <c r="B2" s="256"/>
      <c r="C2" s="256"/>
      <c r="D2" s="257"/>
      <c r="E2" s="258"/>
      <c r="F2" s="259"/>
      <c r="G2" s="257"/>
      <c r="H2" s="258"/>
      <c r="I2" s="258"/>
      <c r="J2" s="258"/>
      <c r="K2" s="258"/>
      <c r="L2" s="258"/>
      <c r="M2" s="101"/>
      <c r="N2" s="101"/>
      <c r="R2" s="55"/>
      <c r="S2" s="101"/>
      <c r="X2" s="101"/>
    </row>
    <row r="3" spans="1:27" ht="27.75" customHeight="1" thickTop="1">
      <c r="B3" s="116"/>
      <c r="C3" s="326" t="s">
        <v>699</v>
      </c>
      <c r="D3" s="327"/>
      <c r="E3" s="327"/>
      <c r="F3" s="117"/>
      <c r="I3" s="328" t="s">
        <v>676</v>
      </c>
      <c r="J3" s="329"/>
      <c r="K3" s="329"/>
      <c r="L3" s="335" t="s">
        <v>690</v>
      </c>
      <c r="M3" s="312" t="s">
        <v>677</v>
      </c>
      <c r="N3" s="118"/>
      <c r="O3" s="338" t="s">
        <v>669</v>
      </c>
      <c r="P3" s="339"/>
      <c r="Q3" s="339"/>
      <c r="R3" s="340"/>
      <c r="S3" s="118"/>
      <c r="T3" s="338" t="s">
        <v>678</v>
      </c>
      <c r="U3" s="339"/>
      <c r="V3" s="339"/>
      <c r="W3" s="340"/>
      <c r="X3" s="118"/>
      <c r="Y3" s="338" t="s">
        <v>679</v>
      </c>
      <c r="Z3" s="339"/>
      <c r="AA3" s="340"/>
    </row>
    <row r="4" spans="1:27" ht="62.25" customHeight="1">
      <c r="B4" s="119"/>
      <c r="C4" s="262"/>
      <c r="D4" s="262"/>
      <c r="E4" s="262"/>
      <c r="F4" s="120"/>
      <c r="I4" s="330"/>
      <c r="J4" s="331"/>
      <c r="K4" s="331"/>
      <c r="L4" s="336"/>
      <c r="M4" s="313"/>
      <c r="N4" s="118"/>
      <c r="O4" s="341"/>
      <c r="P4" s="342"/>
      <c r="Q4" s="342"/>
      <c r="R4" s="343"/>
      <c r="S4" s="118"/>
      <c r="T4" s="341"/>
      <c r="U4" s="342"/>
      <c r="V4" s="342"/>
      <c r="W4" s="343"/>
      <c r="X4" s="118"/>
      <c r="Y4" s="341"/>
      <c r="Z4" s="342"/>
      <c r="AA4" s="343"/>
    </row>
    <row r="5" spans="1:27" ht="48.95" customHeight="1">
      <c r="B5" s="119"/>
      <c r="C5" s="334" t="s">
        <v>702</v>
      </c>
      <c r="D5" s="334"/>
      <c r="E5" s="334"/>
      <c r="F5" s="120"/>
      <c r="I5" s="330"/>
      <c r="J5" s="331"/>
      <c r="K5" s="331"/>
      <c r="L5" s="336"/>
      <c r="M5" s="313"/>
      <c r="N5" s="118"/>
      <c r="O5" s="341"/>
      <c r="P5" s="342"/>
      <c r="Q5" s="342"/>
      <c r="R5" s="343"/>
      <c r="S5" s="118"/>
      <c r="T5" s="341"/>
      <c r="U5" s="342"/>
      <c r="V5" s="342"/>
      <c r="W5" s="343"/>
      <c r="X5" s="118"/>
      <c r="Y5" s="341"/>
      <c r="Z5" s="342"/>
      <c r="AA5" s="343"/>
    </row>
    <row r="6" spans="1:27" ht="41.1" customHeight="1" thickBot="1">
      <c r="A6" s="102"/>
      <c r="B6" s="121"/>
      <c r="C6" s="280" t="s">
        <v>703</v>
      </c>
      <c r="D6" s="280"/>
      <c r="E6" s="280"/>
      <c r="F6" s="122"/>
      <c r="G6" s="102"/>
      <c r="H6" s="102"/>
      <c r="I6" s="332"/>
      <c r="J6" s="333"/>
      <c r="K6" s="333"/>
      <c r="L6" s="337"/>
      <c r="M6" s="314"/>
      <c r="N6" s="118"/>
      <c r="O6" s="344"/>
      <c r="P6" s="345"/>
      <c r="Q6" s="345"/>
      <c r="R6" s="346"/>
      <c r="S6" s="118"/>
      <c r="T6" s="341"/>
      <c r="U6" s="342"/>
      <c r="V6" s="342"/>
      <c r="W6" s="343"/>
      <c r="X6" s="118"/>
      <c r="Y6" s="341"/>
      <c r="Z6" s="342"/>
      <c r="AA6" s="343"/>
    </row>
    <row r="7" spans="1:27" s="5" customFormat="1" ht="81.95" customHeight="1" thickTop="1" thickBot="1">
      <c r="A7" s="103"/>
      <c r="B7" s="123"/>
      <c r="C7" s="280"/>
      <c r="D7" s="280"/>
      <c r="E7" s="280"/>
      <c r="F7" s="124"/>
      <c r="G7" s="125"/>
      <c r="H7" s="104"/>
      <c r="I7" s="317" t="s">
        <v>659</v>
      </c>
      <c r="J7" s="282"/>
      <c r="K7" s="282"/>
      <c r="L7" s="282"/>
      <c r="M7" s="318"/>
      <c r="N7" s="94"/>
      <c r="O7" s="347" t="s">
        <v>659</v>
      </c>
      <c r="P7" s="348"/>
      <c r="Q7" s="348"/>
      <c r="R7" s="349"/>
      <c r="S7" s="94"/>
      <c r="T7" s="347" t="s">
        <v>659</v>
      </c>
      <c r="U7" s="348"/>
      <c r="V7" s="348"/>
      <c r="W7" s="349"/>
      <c r="X7" s="94"/>
      <c r="Y7" s="347" t="s">
        <v>659</v>
      </c>
      <c r="Z7" s="348"/>
      <c r="AA7" s="349"/>
    </row>
    <row r="8" spans="1:27" ht="110.25" customHeight="1" thickTop="1">
      <c r="A8" s="105"/>
      <c r="B8" s="119"/>
      <c r="C8" s="306" t="s">
        <v>663</v>
      </c>
      <c r="D8" s="306"/>
      <c r="E8" s="306"/>
      <c r="F8" s="325"/>
      <c r="G8" s="126"/>
      <c r="I8" s="319" t="s">
        <v>667</v>
      </c>
      <c r="J8" s="320"/>
      <c r="K8" s="320"/>
      <c r="L8" s="192" t="s">
        <v>689</v>
      </c>
      <c r="M8" s="193" t="s">
        <v>691</v>
      </c>
      <c r="N8" s="95"/>
      <c r="O8" s="353" t="s">
        <v>666</v>
      </c>
      <c r="P8" s="354"/>
      <c r="Q8" s="354"/>
      <c r="R8" s="355"/>
      <c r="S8" s="95"/>
      <c r="T8" s="350" t="s">
        <v>680</v>
      </c>
      <c r="U8" s="351"/>
      <c r="V8" s="351"/>
      <c r="W8" s="352"/>
      <c r="X8" s="95"/>
      <c r="Y8" s="350" t="s">
        <v>657</v>
      </c>
      <c r="Z8" s="351"/>
      <c r="AA8" s="352"/>
    </row>
    <row r="9" spans="1:27" ht="133.5" customHeight="1" thickBot="1">
      <c r="A9" s="107"/>
      <c r="B9" s="127"/>
      <c r="C9" s="308" t="s">
        <v>700</v>
      </c>
      <c r="D9" s="308"/>
      <c r="E9" s="308"/>
      <c r="F9" s="128"/>
      <c r="G9" s="126"/>
      <c r="I9" s="323" t="s">
        <v>328</v>
      </c>
      <c r="J9" s="321" t="s">
        <v>329</v>
      </c>
      <c r="K9" s="321" t="s">
        <v>695</v>
      </c>
      <c r="L9" s="321" t="s">
        <v>692</v>
      </c>
      <c r="M9" s="315" t="s">
        <v>653</v>
      </c>
      <c r="N9" s="106"/>
      <c r="O9" s="323" t="s">
        <v>684</v>
      </c>
      <c r="P9" s="321" t="s">
        <v>685</v>
      </c>
      <c r="Q9" s="321" t="s">
        <v>686</v>
      </c>
      <c r="R9" s="315" t="s">
        <v>687</v>
      </c>
      <c r="S9" s="106"/>
      <c r="T9" s="323" t="s">
        <v>654</v>
      </c>
      <c r="U9" s="321" t="s">
        <v>670</v>
      </c>
      <c r="V9" s="321" t="s">
        <v>671</v>
      </c>
      <c r="W9" s="315" t="s">
        <v>682</v>
      </c>
      <c r="X9" s="106"/>
      <c r="Y9" s="323" t="s">
        <v>683</v>
      </c>
      <c r="Z9" s="321" t="s">
        <v>668</v>
      </c>
      <c r="AA9" s="315" t="s">
        <v>681</v>
      </c>
    </row>
    <row r="10" spans="1:27" ht="42.75" customHeight="1" thickTop="1" thickBot="1">
      <c r="B10" s="309" t="s">
        <v>652</v>
      </c>
      <c r="C10" s="310"/>
      <c r="D10" s="310"/>
      <c r="E10" s="310"/>
      <c r="F10" s="311"/>
      <c r="I10" s="324"/>
      <c r="J10" s="322"/>
      <c r="K10" s="322"/>
      <c r="L10" s="322"/>
      <c r="M10" s="316"/>
      <c r="N10" s="106"/>
      <c r="O10" s="324"/>
      <c r="P10" s="322"/>
      <c r="Q10" s="322"/>
      <c r="R10" s="316"/>
      <c r="S10" s="106"/>
      <c r="T10" s="324"/>
      <c r="U10" s="322"/>
      <c r="V10" s="322"/>
      <c r="W10" s="316"/>
      <c r="X10" s="106"/>
      <c r="Y10" s="324"/>
      <c r="Z10" s="322"/>
      <c r="AA10" s="316"/>
    </row>
    <row r="11" spans="1:27" ht="14.1" customHeight="1" thickBot="1">
      <c r="B11" s="64"/>
      <c r="C11" s="64"/>
      <c r="D11" s="64"/>
      <c r="E11" s="64"/>
      <c r="F11" s="64"/>
      <c r="I11" s="106"/>
      <c r="J11" s="106"/>
      <c r="K11" s="106"/>
      <c r="L11" s="106"/>
      <c r="M11" s="106"/>
      <c r="N11" s="106"/>
      <c r="O11" s="106"/>
      <c r="P11" s="106"/>
      <c r="Q11" s="106"/>
      <c r="R11" s="106"/>
      <c r="S11" s="106"/>
      <c r="T11" s="106"/>
      <c r="U11" s="106"/>
      <c r="V11" s="106"/>
      <c r="W11" s="106"/>
      <c r="X11" s="106"/>
      <c r="Y11" s="106"/>
      <c r="Z11" s="106"/>
      <c r="AA11" s="106"/>
    </row>
    <row r="12" spans="1:27" s="6" customFormat="1" ht="99.6" customHeight="1" thickTop="1" thickBot="1">
      <c r="B12" s="108"/>
      <c r="C12" s="296" t="s">
        <v>665</v>
      </c>
      <c r="D12" s="296"/>
      <c r="E12" s="296"/>
      <c r="F12" s="296"/>
      <c r="G12" s="42"/>
      <c r="H12" s="42"/>
      <c r="I12" s="188">
        <v>340</v>
      </c>
      <c r="J12" s="189">
        <v>520</v>
      </c>
      <c r="K12" s="189">
        <v>855</v>
      </c>
      <c r="L12" s="190">
        <v>0.25</v>
      </c>
      <c r="M12" s="191">
        <v>50</v>
      </c>
      <c r="N12" s="129"/>
      <c r="O12" s="188">
        <v>73</v>
      </c>
      <c r="P12" s="189">
        <v>21</v>
      </c>
      <c r="Q12" s="189">
        <v>5</v>
      </c>
      <c r="R12" s="191">
        <v>14</v>
      </c>
      <c r="S12" s="129"/>
      <c r="T12" s="188" t="s">
        <v>655</v>
      </c>
      <c r="U12" s="189">
        <v>5</v>
      </c>
      <c r="V12" s="189">
        <v>8</v>
      </c>
      <c r="W12" s="191">
        <v>14</v>
      </c>
      <c r="X12" s="129"/>
      <c r="Y12" s="188" t="s">
        <v>655</v>
      </c>
      <c r="Z12" s="189">
        <v>8</v>
      </c>
      <c r="AA12" s="191">
        <v>5</v>
      </c>
    </row>
    <row r="13" spans="1:27" ht="14.1" customHeight="1" thickTop="1" thickBot="1">
      <c r="A13" s="109"/>
      <c r="B13" s="297" t="s">
        <v>664</v>
      </c>
      <c r="C13" s="298"/>
      <c r="D13" s="299"/>
      <c r="E13" s="109"/>
      <c r="F13" s="109"/>
      <c r="G13" s="109"/>
      <c r="R13" s="4"/>
      <c r="W13" s="4"/>
      <c r="Y13" s="4"/>
      <c r="Z13" s="4"/>
      <c r="AA13" s="4"/>
    </row>
    <row r="14" spans="1:27" ht="135.94999999999999" customHeight="1" thickTop="1" thickBot="1">
      <c r="B14" s="300"/>
      <c r="C14" s="301"/>
      <c r="D14" s="302"/>
      <c r="F14" s="110"/>
      <c r="G14" s="111"/>
      <c r="H14" s="42"/>
      <c r="I14" s="183"/>
      <c r="J14" s="184"/>
      <c r="K14" s="184"/>
      <c r="L14" s="185"/>
      <c r="M14" s="186"/>
      <c r="N14" s="131"/>
      <c r="O14" s="183"/>
      <c r="P14" s="184"/>
      <c r="Q14" s="184"/>
      <c r="R14" s="186"/>
      <c r="S14" s="131"/>
      <c r="T14" s="183"/>
      <c r="U14" s="184"/>
      <c r="V14" s="184"/>
      <c r="W14" s="186"/>
      <c r="X14" s="131"/>
      <c r="Y14" s="183"/>
      <c r="Z14" s="184"/>
      <c r="AA14" s="187"/>
    </row>
    <row r="15" spans="1:27" ht="12.95" customHeight="1" thickBot="1">
      <c r="B15" s="130"/>
      <c r="C15" s="130"/>
      <c r="D15" s="130"/>
      <c r="E15" s="112"/>
      <c r="P15"/>
      <c r="Q15"/>
      <c r="R15"/>
      <c r="U15"/>
      <c r="V15"/>
      <c r="Y15" s="4"/>
    </row>
    <row r="16" spans="1:27" s="7" customFormat="1" ht="185.1" customHeight="1" thickTop="1" thickBot="1">
      <c r="A16" s="104"/>
      <c r="B16" s="303" t="s">
        <v>656</v>
      </c>
      <c r="C16" s="304"/>
      <c r="D16" s="305"/>
      <c r="E16" s="132"/>
      <c r="F16" s="133"/>
      <c r="G16" s="133"/>
      <c r="H16" s="134"/>
      <c r="I16" s="194" t="str">
        <f>IF(ISBLANK(I14),"Missing number of resort full time employees above.",IF(ISTEXT(I14), "ERROR: Value must be numeric","OK"))</f>
        <v>Missing number of resort full time employees above.</v>
      </c>
      <c r="J16" s="195" t="str">
        <f>IF(ISBLANK(J14),"Missing resort part time employees above.",IF(ISTEXT(J14), "ERROR: Value must be numeric","OK"))</f>
        <v>Missing resort part time employees above.</v>
      </c>
      <c r="K16" s="195" t="str">
        <f>IF(ISBLANK(K14),"Missing total number of paychecks for pay period ending December 31 above.",IF(ISTEXT(K14), "ERROR: Value must be numeric","OK"))</f>
        <v>Missing total number of paychecks for pay period ending December 31 above.</v>
      </c>
      <c r="L16" s="195" t="str">
        <f>IF(ISBLANK(L14),"Missing Employee Retention % .",IF(ISTEXT(L14), "ERROR: Value must be numeric","OK"))</f>
        <v>Missing Employee Retention % .</v>
      </c>
      <c r="M16" s="196" t="str">
        <f>IF(ISBLANK(M14),"Missing Open Positions Count.",IF(ISTEXT(M14), "ERROR: Value must be numeric","OK"))</f>
        <v>Missing Open Positions Count.</v>
      </c>
      <c r="N16" s="135"/>
      <c r="O16" s="194" t="str">
        <f>IF(ISBLANK(O14),"Missing H2B Visa Employee Count.",IF(ISTEXT(O14), "ERROR: Value must be numeric","OK"))</f>
        <v>Missing H2B Visa Employee Count.</v>
      </c>
      <c r="P16" s="195" t="str">
        <f>IF(ISBLANK(P14),"Missing J1 Visa Employee Count.",IF(ISTEXT(P14), "ERROR: Value must be numeric","OK"))</f>
        <v>Missing J1 Visa Employee Count.</v>
      </c>
      <c r="Q16" s="195" t="str">
        <f>IF(ISBLANK(Q14),"Missing O1 Visa Employee Count.",IF(ISTEXT(Q14), "ERROR: Value must be numeric","OK"))</f>
        <v>Missing O1 Visa Employee Count.</v>
      </c>
      <c r="R16" s="196" t="str">
        <f>IF(ISBLANK(R14),"Missing Q Visa Employee Count.",IF(ISTEXT(R14), "ERROR: Value must be numeric","OK"))</f>
        <v>Missing Q Visa Employee Count.</v>
      </c>
      <c r="S16" s="135"/>
      <c r="T16" s="194" t="str">
        <f>IF(ISBLANK(T14),"Volunteer Program?",IF(T14="Y","OK",IF(T14="N","OK","check value??")))</f>
        <v>Volunteer Program?</v>
      </c>
      <c r="U16" s="195" t="str">
        <f>IF(ISBLANK(U14),"Missing Volunteer Count.",IF(ISTEXT(U14), "ERROR: Value must be numeric","OK"))</f>
        <v>Missing Volunteer Count.</v>
      </c>
      <c r="V16" s="195" t="str">
        <f>IF(ISBLANK(V14),"Missing Volunteer Count.",IF(ISTEXT(V14), "ERROR: Value must be numeric","OK"))</f>
        <v>Missing Volunteer Count.</v>
      </c>
      <c r="W16" s="196" t="str">
        <f>IF(ISBLANK(W14),"Missing Volunteer Count.",IF(ISTEXT(W14), "ERROR: Value must be numeric","OK"))</f>
        <v>Missing Volunteer Count.</v>
      </c>
      <c r="X16" s="135"/>
      <c r="Y16" s="194" t="str">
        <f>IF(ISBLANK(Y14),"Volunteer Program?",IF(Y14="Y","OK",IF(Y14="N","OK","check value??")))</f>
        <v>Volunteer Program?</v>
      </c>
      <c r="Z16" s="195" t="str">
        <f>IF(ISBLANK(Z14),"Missing Volunteer Count.",IF(ISTEXT(Z14), "ERROR: Value must be numeric","OK"))</f>
        <v>Missing Volunteer Count.</v>
      </c>
      <c r="AA16" s="196" t="str">
        <f>IF(ISBLANK(AA14),"Missing Volunteer Count.",IF(ISTEXT(AA14), "ERROR: Value must be numeric","OK"))</f>
        <v>Missing Volunteer Count.</v>
      </c>
    </row>
    <row r="17" spans="4:24" ht="39.75" customHeight="1">
      <c r="J17"/>
      <c r="T17" s="4" t="str">
        <f>IF(ISBLANK(I16),"Please fill in number of resort full time employees above","")</f>
        <v/>
      </c>
      <c r="U17" s="99"/>
      <c r="V17" s="99"/>
    </row>
    <row r="18" spans="4:24" ht="39.75" customHeight="1">
      <c r="D18" s="96"/>
      <c r="I18" s="97"/>
      <c r="J18" s="98"/>
      <c r="K18" s="98"/>
      <c r="L18" s="42"/>
      <c r="M18" s="42"/>
      <c r="N18" s="42"/>
      <c r="S18" s="42"/>
      <c r="T18" s="99"/>
      <c r="U18" s="99"/>
      <c r="V18" s="99"/>
      <c r="X18" s="42"/>
    </row>
    <row r="19" spans="4:24" ht="39.75" customHeight="1">
      <c r="D19" s="96"/>
    </row>
    <row r="20" spans="4:24" ht="39.75" customHeight="1">
      <c r="D20" s="96"/>
    </row>
  </sheetData>
  <sheetProtection algorithmName="SHA-512" hashValue="H/LDsM+gzd0f3LuV3W38f+7jw3bZM0Ne2G3ytfql7QUQtw+JZqKcL6ZxEAfOPZdEeApZvNyATka6X+O6y8pBgQ==" saltValue="hX7NracxXOjXhiWJxqn0Rg==" spinCount="100000" sheet="1" objects="1" scenarios="1"/>
  <mergeCells count="40">
    <mergeCell ref="O3:R6"/>
    <mergeCell ref="Y9:Y10"/>
    <mergeCell ref="Z9:Z10"/>
    <mergeCell ref="AA9:AA10"/>
    <mergeCell ref="T9:T10"/>
    <mergeCell ref="U9:U10"/>
    <mergeCell ref="V9:V10"/>
    <mergeCell ref="W9:W10"/>
    <mergeCell ref="Y3:AA6"/>
    <mergeCell ref="Y7:AA7"/>
    <mergeCell ref="Y8:AA8"/>
    <mergeCell ref="T3:W6"/>
    <mergeCell ref="T7:W7"/>
    <mergeCell ref="T8:W8"/>
    <mergeCell ref="O7:R7"/>
    <mergeCell ref="O8:R8"/>
    <mergeCell ref="O9:O10"/>
    <mergeCell ref="P9:P10"/>
    <mergeCell ref="Q9:Q10"/>
    <mergeCell ref="R9:R10"/>
    <mergeCell ref="B16:D16"/>
    <mergeCell ref="K9:K10"/>
    <mergeCell ref="L9:L10"/>
    <mergeCell ref="A2:L2"/>
    <mergeCell ref="C3:E4"/>
    <mergeCell ref="I3:K6"/>
    <mergeCell ref="C5:E5"/>
    <mergeCell ref="C6:E7"/>
    <mergeCell ref="L3:L6"/>
    <mergeCell ref="M3:M6"/>
    <mergeCell ref="M9:M10"/>
    <mergeCell ref="I7:M7"/>
    <mergeCell ref="C12:F12"/>
    <mergeCell ref="B13:D14"/>
    <mergeCell ref="I8:K8"/>
    <mergeCell ref="B10:F10"/>
    <mergeCell ref="J9:J10"/>
    <mergeCell ref="I9:I10"/>
    <mergeCell ref="C8:F8"/>
    <mergeCell ref="C9:E9"/>
  </mergeCells>
  <dataValidations xWindow="468" yWindow="424" count="23">
    <dataValidation allowBlank="1" showInputMessage="1" showErrorMessage="1" promptTitle="H2B Visa" prompt="The H2B Visa is a nonimmigrant visa which allows foreign nationals to enter into the U.S. temporarily for employment which is seasonal, intermittent, for a peak load need, or a one-time occurrence._x000a_" sqref="O9:O11" xr:uid="{D283BB39-4F6E-864B-987C-6C65EA6C7743}"/>
    <dataValidation allowBlank="1" showInputMessage="1" showErrorMessage="1" promptTitle="J1 Visa" prompt="The J1 Visa is a non-immigrant student visa category reserved for foreign nationals who will be participating in an exchange visitor program, commonly called an internship program, in the USA._x000a_" sqref="P9:P11" xr:uid="{6B267ECE-4E95-F747-B0EB-652C998D643E}"/>
    <dataValidation allowBlank="1" showInputMessage="1" showErrorMessage="1" promptTitle="O-1 non-immigrant visa" prompt="The O-1 non-immigrant visa enables non-US citizens with extraordinary ability to enter and work in the United States of America._x000a__x000a__x000a_" sqref="Q9:Q11" xr:uid="{866F415B-85DB-3440-B5B8-A45C44FE470E}"/>
    <dataValidation allowBlank="1" showInputMessage="1" showErrorMessage="1" promptTitle="Q Visas" prompt="The Q Visas are for participants in an international cultural exchange program designed to provide practical training, employment and sharing of the participant’s native culture.  This VISA is nicknamed the &quot;Disney&quot; VISA since it is used by the Disney Res" sqref="R11" xr:uid="{28179270-ADD4-C74E-BD67-79C927738A86}"/>
    <dataValidation allowBlank="1" showInputMessage="1" showErrorMessage="1" promptTitle="For Help:" prompt="For help email: survey2023@sierraresearchassociates.ski_x000a_(Please click on link)_x000a_Emails will be answered within 24 hours if at all possible - please include your name and phone number if you need a phone response. _x000a_" sqref="B11" xr:uid="{35EFB834-B377-A449-87B8-DA3643B89D03}"/>
    <dataValidation allowBlank="1" showInputMessage="1" showErrorMessage="1" promptTitle="For resort names and parent co" prompt="If the resort name and the parent company name are the same, please still fill in both of the first two green boxes to the right._x000a_" sqref="B13:D14" xr:uid="{03624F9C-1C62-C743-923A-167896744B93}"/>
    <dataValidation allowBlank="1" showInputMessage="1" showErrorMessage="1" promptTitle="Event or Other Volunteers" prompt="This should represent number of volunteers actively helping on resort events like Ski Racing, special events etc. " sqref="W9:X11" xr:uid="{2316DD30-17E7-468B-99BE-F8C8B8AB69EA}"/>
    <dataValidation allowBlank="1" showInputMessage="1" showErrorMessage="1" promptTitle="Host or Ambassador Volunteers" prompt="Volunteers at the Resort working in a Mountain Host or Ambassador Role either on the mountain or answering questions in the village. _x000a__x000a__x000a_" sqref="V11 AA11" xr:uid="{5A4AD8E9-8CED-4F50-9A90-7D9E421AAE09}"/>
    <dataValidation allowBlank="1" showInputMessage="1" showErrorMessage="1" promptTitle="Volunteers helping in Patrol" prompt="These are individuals volunteering in ski patrol roles at the resort.. _x000a__x000a_" sqref="U9:U11 Z11" xr:uid="{99D981EE-2611-44EF-886C-E2DC8F763959}"/>
    <dataValidation allowBlank="1" showInputMessage="1" showErrorMessage="1" promptTitle="Open/Unfilled Positions" prompt="The total number of positions that have been approved for hire and not at this time filled. Attempts to track employee candidate shortages for the resort. These would be positions that are immediately open to fill if a candidate was available." sqref="S9:S11 M9:N11 L11" xr:uid="{1BBBDDA5-8DC4-4F82-AA00-07E7965BB7AE}"/>
    <dataValidation allowBlank="1" showInputMessage="1" showErrorMessage="1" promptTitle="Volunteer Program at Resort" prompt="This question asks if your resort has an official volunteer program for individuals volunteering to assist in Patrol, Mountain / Village Host roles, or on Events like Ski Races. If your resort has a volunteer program please answer Yes." sqref="T11 Y11" xr:uid="{809270B6-B959-45B1-8B99-08129A113C4E}"/>
    <dataValidation allowBlank="1" showInputMessage="1" showErrorMessage="1" promptTitle="Full Time Employees " prompt="Employees currently working greater than a 35 hour week (or similar numbers of hours considered full time at your resort. " sqref="I9:I11" xr:uid="{19147605-79F2-42C0-B1A2-D6F18E743415}"/>
    <dataValidation allowBlank="1" showInputMessage="1" showErrorMessage="1" promptTitle="Part Time Employees" prompt="Employees currently employeed by the resort on a schedule less than what is considered a full work week at your resort. For example employee working weekends only. Schedules less than 35 or the resort typical full time weekly hours. " sqref="J9:J11" xr:uid="{6B4C6A72-EB32-4AAE-AD06-7D7ED4F65324}"/>
    <dataValidation type="list" errorStyle="warning" allowBlank="1" showInputMessage="1" showErrorMessage="1" errorTitle="Incorrect entry" error="Please enter &quot;Y&quot; for yes or &quot;N&quot; for no." sqref="T14 Y14" xr:uid="{17197889-51AF-8249-BE4A-4594D79044B9}">
      <formula1>"Y,N"</formula1>
    </dataValidation>
    <dataValidation allowBlank="1" showInputMessage="1" showErrorMessage="1" promptTitle="For Help:" prompt="For help email:Help2026@sierraresearchassociates.ski_x000a_(Please click on link)_x000a_Emails will be answered within 24 hours if at all possible - please include your name and phone number if you need a phone response. _x000a_" sqref="B10:F10" xr:uid="{E684F973-1E21-5A4A-9F97-10AAF4639263}"/>
    <dataValidation allowBlank="1" showInputMessage="1" showErrorMessage="1" promptTitle="Volunteer Program at Your Resort" prompt="This question asks if your resort has an official volunteer program for individuals volunteering to assist in Patrol, Mountain Host or Village Host roles, or on Events (on-hill events or off-hill events). If your resort has a volunteer program please answ" sqref="T9:T10" xr:uid="{DAEB90E0-CEA3-664F-B1F5-8127C06BCCAD}"/>
    <dataValidation allowBlank="1" showInputMessage="1" showErrorMessage="1" promptTitle="Host or Ambassador Volunteers" prompt="Volunteers at the Resort working in a Mountain Host, Village Host and/or Ambassador Role either on the mountain or in the village. _x000a__x000a__x000a_" sqref="V9:V10" xr:uid="{3116F56A-6CE2-5B48-948D-4D75C4C57A53}"/>
    <dataValidation allowBlank="1" showInputMessage="1" showErrorMessage="1" promptTitle="Employee Housing" prompt="This question asks if your resort has employee housing. If your resort has an employee housing program, please answer Yes." sqref="Y9:Y10" xr:uid="{40B4646F-E5CD-3D4A-B4E6-16DD4639A4EE}"/>
    <dataValidation allowBlank="1" showInputMessage="1" showErrorMessage="1" promptTitle="Number of Beds Available" prompt="If you have employee housing, please indicate the number of beds you have at your resort available in your employee housing program._x000a__x000a_" sqref="Z9:Z10" xr:uid="{BC6DBC21-5AE4-DC48-8C8E-F2834296A578}"/>
    <dataValidation allowBlank="1" showInputMessage="1" showErrorMessage="1" promptTitle="Number of beds being used" prompt="With your employee housing program, please indicate the number of beds currently being used by your employees._x000a__x000a_" sqref="AA9:AA10" xr:uid="{86807A18-8F65-734F-B7C0-4821B843ADAF}"/>
    <dataValidation allowBlank="1" showInputMessage="1" showErrorMessage="1" promptTitle="Q Visas" prompt="The Q Visas are for participants in an international cultural exchange program designed to provide practical training, employment and sharing of the participant’s native culture. This VISA is nicknamed the &quot;Disney&quot; VISA since it is used by the Disney Reso" sqref="R9:R10" xr:uid="{EB624978-4550-9C43-B823-BE8420DF678C}"/>
    <dataValidation allowBlank="1" showInputMessage="1" showErrorMessage="1" promptTitle="Paychecks at the end of Dec" prompt="Please indicate the number of paychecks at your resort for late December 2024." sqref="K9:K10" xr:uid="{E45DCA75-AEB7-604D-A1FE-7316B2FA0C9A}"/>
    <dataValidation allowBlank="1" showInputMessage="1" showErrorMessage="1" promptTitle="Employee Retention" prompt="The percentage of the current season's workforce (total employees) returning from being employed the prior season. " sqref="L9:L10" xr:uid="{A58C2B85-268A-448F-951A-B93D0CAD8764}"/>
  </dataValidations>
  <hyperlinks>
    <hyperlink ref="B10:F10" r:id="rId1" display="TO REQUEST EMAIL HELP - CLICK HERE" xr:uid="{44CA45E6-7039-7448-AC0A-8E1CD8A98FB9}"/>
  </hyperlinks>
  <pageMargins left="0.7" right="0.7" top="0.75" bottom="0.75" header="0.3" footer="0.3"/>
  <pageSetup orientation="portrait"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0070C0"/>
    <pageSetUpPr fitToPage="1"/>
  </sheetPr>
  <dimension ref="A1:CW625"/>
  <sheetViews>
    <sheetView showGridLines="0" showRuler="0" topLeftCell="B1" zoomScale="40" zoomScaleNormal="40" zoomScalePageLayoutView="50" workbookViewId="0">
      <pane ySplit="5" topLeftCell="A6" activePane="bottomLeft" state="frozen"/>
      <selection pane="bottomLeft" activeCell="G10" sqref="G10"/>
    </sheetView>
  </sheetViews>
  <sheetFormatPr defaultColWidth="37" defaultRowHeight="29.25" customHeight="1"/>
  <cols>
    <col min="1" max="1" width="4.625" style="3" customWidth="1"/>
    <col min="2" max="2" width="30" style="137" customWidth="1"/>
    <col min="3" max="3" width="10.375" style="100" customWidth="1"/>
    <col min="4" max="4" width="10.375" style="138" customWidth="1"/>
    <col min="5" max="5" width="45.375" style="3" customWidth="1"/>
    <col min="6" max="6" width="72.625" style="139" customWidth="1"/>
    <col min="7" max="7" width="29.625" style="72" customWidth="1"/>
    <col min="8" max="8" width="45.125" style="73" bestFit="1" customWidth="1"/>
    <col min="9" max="9" width="37" style="73"/>
    <col min="10" max="10" width="45.125" style="73" bestFit="1" customWidth="1"/>
    <col min="11" max="11" width="37.375" style="72" customWidth="1"/>
    <col min="12" max="13" width="45.375" style="74" customWidth="1"/>
    <col min="14" max="14" width="13.125" customWidth="1"/>
    <col min="15" max="17" width="29.5" style="138" customWidth="1"/>
    <col min="18" max="18" width="29.5" style="140" customWidth="1"/>
    <col min="19" max="22" width="29.5" style="138" customWidth="1"/>
    <col min="23" max="23" width="37" style="3"/>
    <col min="24" max="55" width="10" style="3" customWidth="1"/>
    <col min="56" max="16384" width="37" style="3"/>
  </cols>
  <sheetData>
    <row r="1" spans="1:101" ht="54.95" customHeight="1" thickBot="1">
      <c r="A1" s="136" t="s">
        <v>696</v>
      </c>
    </row>
    <row r="2" spans="1:101" ht="204.95" customHeight="1" thickTop="1" thickBot="1">
      <c r="C2" s="363" t="s">
        <v>701</v>
      </c>
      <c r="D2" s="363"/>
      <c r="E2" s="363"/>
      <c r="F2" s="363"/>
      <c r="G2" s="364" t="s">
        <v>688</v>
      </c>
      <c r="H2" s="365"/>
      <c r="I2" s="365"/>
      <c r="J2" s="365"/>
      <c r="K2" s="141" t="s">
        <v>531</v>
      </c>
      <c r="L2" s="141" t="s">
        <v>521</v>
      </c>
      <c r="M2" s="141" t="s">
        <v>522</v>
      </c>
      <c r="O2" s="356" t="s">
        <v>514</v>
      </c>
      <c r="P2" s="357"/>
      <c r="Q2" s="357"/>
      <c r="R2" s="357"/>
      <c r="S2" s="357"/>
      <c r="T2" s="357"/>
      <c r="U2" s="357"/>
      <c r="V2" s="358"/>
    </row>
    <row r="3" spans="1:101" s="142" customFormat="1" ht="36" customHeight="1" thickBot="1">
      <c r="C3" s="359" t="s">
        <v>310</v>
      </c>
      <c r="D3" s="360"/>
      <c r="E3" s="359" t="s">
        <v>311</v>
      </c>
      <c r="F3" s="359" t="s">
        <v>312</v>
      </c>
      <c r="G3" s="361" t="s">
        <v>276</v>
      </c>
      <c r="H3" s="361" t="s">
        <v>87</v>
      </c>
      <c r="I3" s="361" t="s">
        <v>88</v>
      </c>
      <c r="J3" s="361" t="s">
        <v>89</v>
      </c>
      <c r="K3" s="361" t="s">
        <v>512</v>
      </c>
      <c r="L3" s="361" t="s">
        <v>523</v>
      </c>
      <c r="M3" s="361" t="s">
        <v>584</v>
      </c>
      <c r="N3" s="143"/>
      <c r="O3" s="371" t="s">
        <v>615</v>
      </c>
      <c r="P3" s="372"/>
      <c r="Q3" s="372"/>
      <c r="R3" s="372"/>
      <c r="S3" s="372"/>
      <c r="T3" s="372"/>
      <c r="U3" s="372"/>
      <c r="V3" s="373"/>
    </row>
    <row r="4" spans="1:101" s="142" customFormat="1" ht="21" customHeight="1" thickBot="1">
      <c r="B4" s="144"/>
      <c r="C4" s="360"/>
      <c r="D4" s="360"/>
      <c r="E4" s="360"/>
      <c r="F4" s="360"/>
      <c r="G4" s="362"/>
      <c r="H4" s="362"/>
      <c r="I4" s="362"/>
      <c r="J4" s="362"/>
      <c r="K4" s="362"/>
      <c r="L4" s="362"/>
      <c r="M4" s="362"/>
      <c r="N4" s="143"/>
      <c r="O4" s="371"/>
      <c r="P4" s="372"/>
      <c r="Q4" s="372"/>
      <c r="R4" s="372"/>
      <c r="S4" s="372"/>
      <c r="T4" s="372"/>
      <c r="U4" s="372"/>
      <c r="V4" s="373"/>
    </row>
    <row r="5" spans="1:101" s="145" customFormat="1" ht="158.1" customHeight="1" thickBot="1">
      <c r="B5" s="144"/>
      <c r="C5" s="360"/>
      <c r="D5" s="360"/>
      <c r="E5" s="360"/>
      <c r="F5" s="360"/>
      <c r="G5" s="362"/>
      <c r="H5" s="362"/>
      <c r="I5" s="362"/>
      <c r="J5" s="362"/>
      <c r="K5" s="362"/>
      <c r="L5" s="362"/>
      <c r="M5" s="362"/>
      <c r="N5" s="146"/>
      <c r="O5" s="374"/>
      <c r="P5" s="375"/>
      <c r="Q5" s="375"/>
      <c r="R5" s="375"/>
      <c r="S5" s="375"/>
      <c r="T5" s="375"/>
      <c r="U5" s="375"/>
      <c r="V5" s="376"/>
    </row>
    <row r="6" spans="1:101" s="145" customFormat="1" ht="14.1" customHeight="1">
      <c r="B6" s="137"/>
      <c r="C6" s="100"/>
      <c r="D6" s="147"/>
      <c r="E6"/>
      <c r="F6"/>
      <c r="G6" s="75"/>
      <c r="H6" s="76"/>
      <c r="I6" s="76"/>
      <c r="J6" s="76"/>
      <c r="K6" s="75"/>
      <c r="L6" s="77"/>
      <c r="M6" s="77"/>
      <c r="N6" s="148"/>
      <c r="O6" s="148"/>
      <c r="P6" s="148"/>
      <c r="Q6" s="148"/>
      <c r="R6" s="148"/>
      <c r="S6" s="148"/>
      <c r="T6" s="148"/>
      <c r="U6" s="148"/>
      <c r="V6" s="148"/>
    </row>
    <row r="7" spans="1:101" s="149" customFormat="1" ht="3" customHeight="1">
      <c r="B7" s="150"/>
      <c r="C7" s="151"/>
      <c r="D7" s="152"/>
      <c r="E7" s="153"/>
      <c r="F7" s="153"/>
      <c r="G7" s="78"/>
      <c r="H7" s="79"/>
      <c r="I7" s="79"/>
      <c r="J7" s="79"/>
      <c r="K7" s="78"/>
      <c r="L7" s="80"/>
      <c r="M7" s="80"/>
      <c r="N7" s="148"/>
      <c r="O7" s="148"/>
      <c r="P7" s="148"/>
      <c r="Q7" s="148"/>
      <c r="R7" s="148"/>
      <c r="S7" s="148"/>
      <c r="T7" s="148"/>
      <c r="U7" s="148"/>
      <c r="V7" s="148"/>
    </row>
    <row r="8" spans="1:101" s="113" customFormat="1" ht="153.94999999999999" customHeight="1">
      <c r="B8" s="154" t="s">
        <v>614</v>
      </c>
      <c r="C8" s="155">
        <v>110</v>
      </c>
      <c r="D8" s="156">
        <v>110</v>
      </c>
      <c r="E8" s="156" t="s">
        <v>352</v>
      </c>
      <c r="F8" s="157" t="s">
        <v>268</v>
      </c>
      <c r="G8" s="158">
        <v>7</v>
      </c>
      <c r="H8" s="81">
        <v>20.9</v>
      </c>
      <c r="I8" s="81">
        <v>18.5</v>
      </c>
      <c r="J8" s="81">
        <v>24.5</v>
      </c>
      <c r="K8" s="158">
        <v>4</v>
      </c>
      <c r="L8" s="81" t="s">
        <v>513</v>
      </c>
      <c r="M8" s="81" t="s">
        <v>529</v>
      </c>
      <c r="N8" s="148"/>
      <c r="P8" s="366" t="s">
        <v>650</v>
      </c>
      <c r="Q8" s="367"/>
      <c r="R8" s="367"/>
      <c r="S8" s="367"/>
      <c r="T8" s="367"/>
      <c r="U8" s="367"/>
      <c r="V8" s="148"/>
      <c r="W8" s="148"/>
    </row>
    <row r="9" spans="1:101" s="149" customFormat="1" ht="18" customHeight="1">
      <c r="B9" s="159"/>
      <c r="C9" s="160"/>
      <c r="D9" s="161"/>
      <c r="E9" s="161"/>
      <c r="F9" s="162"/>
      <c r="G9" s="163"/>
      <c r="H9" s="82"/>
      <c r="I9" s="82"/>
      <c r="J9" s="82"/>
      <c r="K9" s="83"/>
      <c r="L9" s="80"/>
      <c r="M9" s="80"/>
      <c r="N9" s="148"/>
      <c r="O9" s="164"/>
      <c r="P9" s="164"/>
      <c r="Q9" s="150"/>
      <c r="R9" s="164"/>
      <c r="S9" s="164"/>
      <c r="T9" s="164"/>
      <c r="U9" s="164"/>
      <c r="V9" s="165"/>
    </row>
    <row r="10" spans="1:101" ht="130.5" customHeight="1">
      <c r="B10" s="166" t="str">
        <f>IF(NOT(O10=""),"Check Data Warnings This Row",IF(NOT(P10=""),"Check Data Warnings This Row",IF(NOT(Q10=""),"Check Data Warnings This Row",IF(NOT(R10=""),"Check Data Warnings This Row",IF(NOT(S10=""),"Check Data Warnings This Row",IF(NOT(T10=""),"Check Data Warnings This Row",IF(NOT(U10=""),"Check Data Warnings This Row",IF(NOT(V10=""),"Check Data Warnings This Row",""))))))))</f>
        <v/>
      </c>
      <c r="C10" s="167">
        <v>110</v>
      </c>
      <c r="D10" s="168">
        <v>110</v>
      </c>
      <c r="E10" s="168" t="s">
        <v>352</v>
      </c>
      <c r="F10" s="169" t="s">
        <v>268</v>
      </c>
      <c r="G10" s="66"/>
      <c r="H10" s="65"/>
      <c r="I10" s="65"/>
      <c r="J10" s="65"/>
      <c r="K10" s="69"/>
      <c r="L10" s="67"/>
      <c r="M10" s="68"/>
      <c r="N10" s="148"/>
      <c r="O10" s="170" t="str">
        <f t="shared" ref="O10" si="0">IF(COUNTA(G10:M10)=0,"",IF(COUNTA(G10:M10)&lt;7,"Please fill in all cells in the row",""))</f>
        <v/>
      </c>
      <c r="P10" s="170" t="str">
        <f t="shared" ref="P10" si="1">IF(COUNTA(G10:M10)=0,"",IF(ISNUMBER(G10),IF(ISNUMBER(H10),IF(ISNUMBER(I10),IF(ISNUMBER(J10),IF(ISNUMBER(K10),"","Check Numberic Cell Values"),"Check Numberic Cell Values"),"Check Numberic Cell Values"),"Check Numberic Cell Values"),"Check Numberic Cell Values"))</f>
        <v/>
      </c>
      <c r="Q10" s="170" t="str">
        <f t="shared" ref="Q10" si="2">IF(COUNTA(G10:M10)=0,"",IF(K10&gt;5,"Match Code must be between 1 and 5",IF(K10&lt;1,"Match Code must be between 1 and 5","")))</f>
        <v/>
      </c>
      <c r="R10" s="170" t="str">
        <f t="shared" ref="R10" si="3">IF(H10&lt;100,IF(I10&lt;100,IF(J10&lt;100,"","Warning: Check amount of hourly wages - may be too high"),"Warning: Check amount of hourly wage may be too high"),"Warning: Check amount of hourly wage may be too high")</f>
        <v/>
      </c>
      <c r="S10" s="170" t="str">
        <f t="shared" ref="S10" si="4">IF(I10&gt;0,IF(I10&gt;H10,"Lowest wage not less than or equal to average wage.",""),"")</f>
        <v/>
      </c>
      <c r="T10" s="170" t="str">
        <f t="shared" ref="T10" si="5">IF(J10&gt;=0,IF(J10&lt;H10,"Highest wage not greater than or equal to average wage.",""),"")</f>
        <v/>
      </c>
      <c r="U10" s="170" t="str">
        <f t="shared" ref="U10" si="6">IF(COUNTA(G10:M10)=0,"",IF(L10="h","",IF(L10="H","",IF(L10="s","",IF(L10="S",""," Value must be H or S - Is position hourly or salaried?")))))</f>
        <v/>
      </c>
      <c r="V10" s="170" t="str">
        <f t="shared" ref="V10" si="7">IF(COUNTA(G10:M10)=0,"",IF(M10="b","",IF(M10="B","",IF(M10="i","",IF(M10="I",""," Value must be B or I - Does this include more than base pay? ")))))</f>
        <v/>
      </c>
    </row>
    <row r="11" spans="1:101" ht="130.5" customHeight="1">
      <c r="B11" s="166" t="str">
        <f t="shared" ref="B11:B74" si="8">IF(NOT(O11=""),"Check Data Warnings This Row",IF(NOT(P11=""),"Check Data Warnings This Row",IF(NOT(Q11=""),"Check Data Warnings This Row",IF(NOT(R11=""),"Check Data Warnings This Row",IF(NOT(S11=""),"Check Data Warnings This Row",IF(NOT(T11=""),"Check Data Warnings This Row",IF(NOT(U11=""),"Check Data Warnings This Row",IF(NOT(V11=""),"Check Data Warnings This Row",""))))))))</f>
        <v/>
      </c>
      <c r="C11" s="171">
        <v>110</v>
      </c>
      <c r="D11" s="172">
        <v>120</v>
      </c>
      <c r="E11" s="172" t="s">
        <v>351</v>
      </c>
      <c r="F11" s="173" t="s">
        <v>267</v>
      </c>
      <c r="G11" s="66"/>
      <c r="H11" s="65"/>
      <c r="I11" s="65"/>
      <c r="J11" s="65"/>
      <c r="K11" s="69"/>
      <c r="L11" s="67"/>
      <c r="M11" s="68"/>
      <c r="N11" s="148"/>
      <c r="O11" s="174" t="str">
        <f t="shared" ref="O11:O75" si="9">IF(COUNTA(G11:M11)=0,"",IF(COUNTA(G11:M11)&lt;7,"Please fill in all cells in the row",""))</f>
        <v/>
      </c>
      <c r="P11" s="174" t="str">
        <f t="shared" ref="P11:P75" si="10">IF(COUNTA(G11:M11)=0,"",IF(ISNUMBER(G11),IF(ISNUMBER(H11),IF(ISNUMBER(I11),IF(ISNUMBER(J11),IF(ISNUMBER(K11),"","Check Numberic Cell Values"),"Check Numberic Cell Values"),"Check Numberic Cell Values"),"Check Numberic Cell Values"),"Check Numberic Cell Values"))</f>
        <v/>
      </c>
      <c r="Q11" s="174" t="str">
        <f t="shared" ref="Q11:Q75" si="11">IF(COUNTA(G11:M11)=0,"",IF(K11&gt;5,"Match Code must be between 1 and 5",IF(K11&lt;1,"Match Code must be between 1 and 5","")))</f>
        <v/>
      </c>
      <c r="R11" s="174" t="str">
        <f t="shared" ref="R11:R75" si="12">IF(H11&lt;100,IF(I11&lt;100,IF(J11&lt;100,"","Warning: Check amount of hourly wages - may be too high"),"Warning: Check amount of hourly wage may be too high"),"Warning: Check amount of hourly wage may be too high")</f>
        <v/>
      </c>
      <c r="S11" s="174" t="str">
        <f t="shared" ref="S11:S75" si="13">IF(I11&gt;0,IF(I11&gt;H11,"Lowest wage not less than or equal to average wage.",""),"")</f>
        <v/>
      </c>
      <c r="T11" s="174" t="str">
        <f t="shared" ref="T11:T75" si="14">IF(J11&gt;=0,IF(J11&lt;H11,"Highest wage not greater than or equal to average wage.",""),"")</f>
        <v/>
      </c>
      <c r="U11" s="174" t="str">
        <f t="shared" ref="U11:U75" si="15">IF(COUNTA(G11:M11)=0,"",IF(L11="h","",IF(L11="H","",IF(L11="s","",IF(L11="S",""," Value must be H or S - Is position hourly or salaried?")))))</f>
        <v/>
      </c>
      <c r="V11" s="174" t="str">
        <f t="shared" ref="V11:V75" si="16">IF(COUNTA(G11:M11)=0,"",IF(M11="b","",IF(M11="B","",IF(M11="i","",IF(M11="I",""," Value must be B or I - Does this include more than base pay? ")))))</f>
        <v/>
      </c>
    </row>
    <row r="12" spans="1:101" ht="130.5" customHeight="1">
      <c r="B12" s="166" t="str">
        <f t="shared" si="8"/>
        <v/>
      </c>
      <c r="C12" s="171">
        <v>110</v>
      </c>
      <c r="D12" s="172">
        <v>130</v>
      </c>
      <c r="E12" s="172" t="s">
        <v>353</v>
      </c>
      <c r="F12" s="173" t="s">
        <v>216</v>
      </c>
      <c r="G12" s="66"/>
      <c r="H12" s="65"/>
      <c r="I12" s="65"/>
      <c r="J12" s="65"/>
      <c r="K12" s="69"/>
      <c r="L12" s="67"/>
      <c r="M12" s="68"/>
      <c r="N12" s="148"/>
      <c r="O12" s="174" t="str">
        <f t="shared" si="9"/>
        <v/>
      </c>
      <c r="P12" s="174" t="str">
        <f t="shared" si="10"/>
        <v/>
      </c>
      <c r="Q12" s="174" t="str">
        <f t="shared" si="11"/>
        <v/>
      </c>
      <c r="R12" s="174" t="str">
        <f t="shared" si="12"/>
        <v/>
      </c>
      <c r="S12" s="174" t="str">
        <f t="shared" si="13"/>
        <v/>
      </c>
      <c r="T12" s="174" t="str">
        <f t="shared" si="14"/>
        <v/>
      </c>
      <c r="U12" s="174" t="str">
        <f t="shared" si="15"/>
        <v/>
      </c>
      <c r="V12" s="174" t="str">
        <f t="shared" si="16"/>
        <v/>
      </c>
    </row>
    <row r="13" spans="1:101" ht="130.5" customHeight="1">
      <c r="B13" s="166" t="str">
        <f t="shared" si="8"/>
        <v/>
      </c>
      <c r="C13" s="171">
        <v>110</v>
      </c>
      <c r="D13" s="172">
        <v>140</v>
      </c>
      <c r="E13" s="172" t="s">
        <v>354</v>
      </c>
      <c r="F13" s="173" t="s">
        <v>250</v>
      </c>
      <c r="G13" s="66"/>
      <c r="H13" s="65"/>
      <c r="I13" s="65"/>
      <c r="J13" s="65"/>
      <c r="K13" s="69"/>
      <c r="L13" s="67"/>
      <c r="M13" s="68"/>
      <c r="N13" s="148"/>
      <c r="O13" s="174" t="str">
        <f t="shared" si="9"/>
        <v/>
      </c>
      <c r="P13" s="174" t="str">
        <f t="shared" si="10"/>
        <v/>
      </c>
      <c r="Q13" s="174" t="str">
        <f t="shared" si="11"/>
        <v/>
      </c>
      <c r="R13" s="174" t="str">
        <f t="shared" si="12"/>
        <v/>
      </c>
      <c r="S13" s="174" t="str">
        <f t="shared" si="13"/>
        <v/>
      </c>
      <c r="T13" s="174" t="str">
        <f t="shared" si="14"/>
        <v/>
      </c>
      <c r="U13" s="174" t="str">
        <f t="shared" si="15"/>
        <v/>
      </c>
      <c r="V13" s="174" t="str">
        <f t="shared" si="16"/>
        <v/>
      </c>
    </row>
    <row r="14" spans="1:101" ht="130.5" customHeight="1">
      <c r="B14" s="166" t="str">
        <f t="shared" si="8"/>
        <v/>
      </c>
      <c r="C14" s="171">
        <v>110</v>
      </c>
      <c r="D14" s="172">
        <v>150</v>
      </c>
      <c r="E14" s="172" t="s">
        <v>400</v>
      </c>
      <c r="F14" s="173" t="s">
        <v>309</v>
      </c>
      <c r="G14" s="66"/>
      <c r="H14" s="65"/>
      <c r="I14" s="65"/>
      <c r="J14" s="65"/>
      <c r="K14" s="69"/>
      <c r="L14" s="67"/>
      <c r="M14" s="68"/>
      <c r="N14" s="148"/>
      <c r="O14" s="174" t="str">
        <f t="shared" si="9"/>
        <v/>
      </c>
      <c r="P14" s="174" t="str">
        <f t="shared" si="10"/>
        <v/>
      </c>
      <c r="Q14" s="174" t="str">
        <f t="shared" si="11"/>
        <v/>
      </c>
      <c r="R14" s="174" t="str">
        <f t="shared" si="12"/>
        <v/>
      </c>
      <c r="S14" s="174" t="str">
        <f t="shared" si="13"/>
        <v/>
      </c>
      <c r="T14" s="174" t="str">
        <f t="shared" si="14"/>
        <v/>
      </c>
      <c r="U14" s="174" t="str">
        <f t="shared" si="15"/>
        <v/>
      </c>
      <c r="V14" s="174" t="str">
        <f t="shared" si="16"/>
        <v/>
      </c>
    </row>
    <row r="15" spans="1:101" ht="130.5" customHeight="1">
      <c r="B15" s="166" t="str">
        <f t="shared" si="8"/>
        <v/>
      </c>
      <c r="C15" s="171">
        <v>110</v>
      </c>
      <c r="D15" s="172">
        <v>160</v>
      </c>
      <c r="E15" s="172" t="s">
        <v>401</v>
      </c>
      <c r="F15" s="173" t="s">
        <v>405</v>
      </c>
      <c r="G15" s="66"/>
      <c r="H15" s="65"/>
      <c r="I15" s="65"/>
      <c r="J15" s="65"/>
      <c r="K15" s="69"/>
      <c r="L15" s="67"/>
      <c r="M15" s="68"/>
      <c r="O15" s="174" t="str">
        <f t="shared" si="9"/>
        <v/>
      </c>
      <c r="P15" s="174" t="str">
        <f t="shared" si="10"/>
        <v/>
      </c>
      <c r="Q15" s="174" t="str">
        <f t="shared" si="11"/>
        <v/>
      </c>
      <c r="R15" s="174" t="str">
        <f t="shared" si="12"/>
        <v/>
      </c>
      <c r="S15" s="174" t="str">
        <f t="shared" si="13"/>
        <v/>
      </c>
      <c r="T15" s="174" t="str">
        <f t="shared" si="14"/>
        <v/>
      </c>
      <c r="U15" s="174" t="str">
        <f t="shared" si="15"/>
        <v/>
      </c>
      <c r="V15" s="174" t="str">
        <f t="shared" si="16"/>
        <v/>
      </c>
      <c r="W15" s="175"/>
      <c r="X15" s="175"/>
      <c r="Y15" s="175"/>
      <c r="Z15" s="175"/>
      <c r="AA15" s="175"/>
      <c r="AB15" s="175"/>
      <c r="AC15" s="175"/>
      <c r="AD15" s="175"/>
      <c r="AE15" s="175"/>
      <c r="AF15" s="175"/>
      <c r="AG15" s="175"/>
      <c r="AH15" s="175"/>
      <c r="AI15" s="175"/>
      <c r="AJ15" s="175"/>
      <c r="AK15" s="175"/>
      <c r="AL15" s="175"/>
      <c r="AM15" s="175"/>
      <c r="AN15" s="175"/>
      <c r="AO15" s="175"/>
      <c r="AP15" s="175"/>
      <c r="AQ15" s="175"/>
      <c r="AR15" s="175"/>
      <c r="AS15" s="175"/>
      <c r="AT15" s="175"/>
      <c r="AU15" s="175"/>
      <c r="AV15" s="175"/>
      <c r="AW15" s="175"/>
      <c r="AX15" s="175"/>
      <c r="AY15" s="175"/>
      <c r="AZ15" s="175"/>
      <c r="BA15" s="175"/>
      <c r="BB15" s="175"/>
      <c r="BC15" s="175"/>
      <c r="BD15" s="175"/>
      <c r="BE15" s="175"/>
      <c r="BF15" s="175"/>
      <c r="BG15" s="175"/>
      <c r="BH15" s="175"/>
      <c r="BI15" s="175"/>
      <c r="BJ15" s="175"/>
      <c r="BK15" s="175"/>
      <c r="BL15" s="175"/>
      <c r="BM15" s="175"/>
      <c r="BN15" s="175"/>
      <c r="BO15" s="175"/>
      <c r="BP15" s="175"/>
      <c r="BQ15" s="175"/>
      <c r="BR15" s="175"/>
      <c r="BS15" s="175"/>
      <c r="BT15" s="175"/>
      <c r="BU15" s="175"/>
      <c r="BV15" s="175"/>
      <c r="BW15" s="175"/>
      <c r="BX15" s="175"/>
      <c r="BY15" s="175"/>
      <c r="BZ15" s="175"/>
      <c r="CA15" s="175"/>
      <c r="CB15" s="175"/>
      <c r="CC15" s="175"/>
      <c r="CD15" s="175"/>
      <c r="CE15" s="175"/>
      <c r="CF15" s="175"/>
      <c r="CG15" s="175"/>
      <c r="CH15" s="175"/>
      <c r="CI15" s="175"/>
      <c r="CJ15" s="175"/>
      <c r="CK15" s="175"/>
      <c r="CL15" s="175"/>
      <c r="CM15" s="175"/>
      <c r="CN15" s="175"/>
      <c r="CO15" s="175"/>
      <c r="CP15" s="175"/>
      <c r="CQ15" s="175"/>
      <c r="CR15" s="175"/>
      <c r="CS15" s="175"/>
      <c r="CT15" s="175"/>
      <c r="CU15" s="175"/>
      <c r="CV15" s="175"/>
      <c r="CW15" s="175"/>
    </row>
    <row r="16" spans="1:101" ht="130.5" customHeight="1">
      <c r="B16" s="166" t="str">
        <f t="shared" si="8"/>
        <v/>
      </c>
      <c r="C16" s="171">
        <v>110</v>
      </c>
      <c r="D16" s="172">
        <v>170</v>
      </c>
      <c r="E16" s="172" t="s">
        <v>402</v>
      </c>
      <c r="F16" s="173" t="s">
        <v>406</v>
      </c>
      <c r="G16" s="66"/>
      <c r="H16" s="65"/>
      <c r="I16" s="65"/>
      <c r="J16" s="65"/>
      <c r="K16" s="69"/>
      <c r="L16" s="67"/>
      <c r="M16" s="68"/>
      <c r="O16" s="174" t="str">
        <f t="shared" si="9"/>
        <v/>
      </c>
      <c r="P16" s="174" t="str">
        <f t="shared" si="10"/>
        <v/>
      </c>
      <c r="Q16" s="174" t="str">
        <f t="shared" si="11"/>
        <v/>
      </c>
      <c r="R16" s="174" t="str">
        <f t="shared" si="12"/>
        <v/>
      </c>
      <c r="S16" s="174" t="str">
        <f t="shared" si="13"/>
        <v/>
      </c>
      <c r="T16" s="174" t="str">
        <f t="shared" si="14"/>
        <v/>
      </c>
      <c r="U16" s="174" t="str">
        <f t="shared" si="15"/>
        <v/>
      </c>
      <c r="V16" s="174" t="str">
        <f t="shared" si="16"/>
        <v/>
      </c>
      <c r="W16" s="175"/>
      <c r="X16" s="175"/>
      <c r="Y16" s="175"/>
      <c r="Z16" s="175"/>
      <c r="AA16" s="175"/>
      <c r="AB16" s="175"/>
      <c r="AC16" s="175"/>
      <c r="AD16" s="175"/>
      <c r="AE16" s="175"/>
      <c r="AF16" s="175"/>
      <c r="AG16" s="175"/>
      <c r="AH16" s="175"/>
      <c r="AI16" s="175"/>
      <c r="AJ16" s="175"/>
      <c r="AK16" s="175"/>
      <c r="AL16" s="175"/>
      <c r="AM16" s="175"/>
      <c r="AN16" s="175"/>
      <c r="AO16" s="175"/>
      <c r="AP16" s="175"/>
      <c r="AQ16" s="175"/>
      <c r="AR16" s="175"/>
      <c r="AS16" s="175"/>
      <c r="AT16" s="175"/>
      <c r="AU16" s="175"/>
      <c r="AV16" s="175"/>
      <c r="AW16" s="175"/>
      <c r="AX16" s="175"/>
      <c r="AY16" s="175"/>
      <c r="AZ16" s="175"/>
      <c r="BA16" s="175"/>
      <c r="BB16" s="175"/>
      <c r="BC16" s="175"/>
      <c r="BD16" s="175"/>
      <c r="BE16" s="175"/>
      <c r="BF16" s="175"/>
      <c r="BG16" s="175"/>
      <c r="BH16" s="175"/>
      <c r="BI16" s="175"/>
      <c r="BJ16" s="175"/>
      <c r="BK16" s="175"/>
      <c r="BL16" s="175"/>
      <c r="BM16" s="175"/>
      <c r="BN16" s="175"/>
      <c r="BO16" s="175"/>
      <c r="BP16" s="175"/>
      <c r="BQ16" s="175"/>
      <c r="BR16" s="175"/>
      <c r="BS16" s="175"/>
      <c r="BT16" s="175"/>
      <c r="BU16" s="175"/>
      <c r="BV16" s="175"/>
      <c r="BW16" s="175"/>
      <c r="BX16" s="175"/>
      <c r="BY16" s="175"/>
      <c r="BZ16" s="175"/>
      <c r="CA16" s="175"/>
      <c r="CB16" s="175"/>
      <c r="CC16" s="175"/>
      <c r="CD16" s="175"/>
      <c r="CE16" s="175"/>
      <c r="CF16" s="175"/>
      <c r="CG16" s="175"/>
      <c r="CH16" s="175"/>
      <c r="CI16" s="175"/>
      <c r="CJ16" s="175"/>
      <c r="CK16" s="175"/>
      <c r="CL16" s="175"/>
      <c r="CM16" s="175"/>
      <c r="CN16" s="175"/>
      <c r="CO16" s="175"/>
      <c r="CP16" s="175"/>
      <c r="CQ16" s="175"/>
      <c r="CR16" s="175"/>
      <c r="CS16" s="175"/>
      <c r="CT16" s="175"/>
      <c r="CU16" s="175"/>
      <c r="CV16" s="175"/>
      <c r="CW16" s="175"/>
    </row>
    <row r="17" spans="2:101" ht="130.5" customHeight="1">
      <c r="B17" s="166" t="str">
        <f t="shared" si="8"/>
        <v/>
      </c>
      <c r="C17" s="171">
        <v>110</v>
      </c>
      <c r="D17" s="172">
        <v>180</v>
      </c>
      <c r="E17" s="172" t="s">
        <v>403</v>
      </c>
      <c r="F17" s="173" t="s">
        <v>296</v>
      </c>
      <c r="G17" s="66"/>
      <c r="H17" s="65"/>
      <c r="I17" s="65"/>
      <c r="J17" s="65"/>
      <c r="K17" s="69"/>
      <c r="L17" s="67"/>
      <c r="M17" s="68"/>
      <c r="O17" s="174" t="str">
        <f t="shared" si="9"/>
        <v/>
      </c>
      <c r="P17" s="174" t="str">
        <f t="shared" si="10"/>
        <v/>
      </c>
      <c r="Q17" s="174" t="str">
        <f t="shared" si="11"/>
        <v/>
      </c>
      <c r="R17" s="174" t="str">
        <f t="shared" si="12"/>
        <v/>
      </c>
      <c r="S17" s="174" t="str">
        <f t="shared" si="13"/>
        <v/>
      </c>
      <c r="T17" s="174" t="str">
        <f t="shared" si="14"/>
        <v/>
      </c>
      <c r="U17" s="174" t="str">
        <f t="shared" si="15"/>
        <v/>
      </c>
      <c r="V17" s="174" t="str">
        <f t="shared" si="16"/>
        <v/>
      </c>
      <c r="W17" s="175"/>
      <c r="X17" s="175"/>
      <c r="Y17" s="175"/>
      <c r="Z17" s="175"/>
      <c r="AA17" s="175"/>
      <c r="AB17" s="175"/>
      <c r="AC17" s="175"/>
      <c r="AD17" s="175"/>
      <c r="AE17" s="175"/>
      <c r="AF17" s="175"/>
      <c r="AG17" s="175"/>
      <c r="AH17" s="175"/>
      <c r="AI17" s="175"/>
      <c r="AJ17" s="175"/>
      <c r="AK17" s="175"/>
      <c r="AL17" s="175"/>
      <c r="AM17" s="175"/>
      <c r="AN17" s="175"/>
      <c r="AO17" s="175"/>
      <c r="AP17" s="175"/>
      <c r="AQ17" s="175"/>
      <c r="AR17" s="175"/>
      <c r="AS17" s="175"/>
      <c r="AT17" s="175"/>
      <c r="AU17" s="175"/>
      <c r="AV17" s="175"/>
      <c r="AW17" s="175"/>
      <c r="AX17" s="175"/>
      <c r="AY17" s="175"/>
      <c r="AZ17" s="175"/>
      <c r="BA17" s="175"/>
      <c r="BB17" s="175"/>
      <c r="BC17" s="175"/>
      <c r="BD17" s="175"/>
      <c r="BE17" s="175"/>
      <c r="BF17" s="175"/>
      <c r="BG17" s="175"/>
      <c r="BH17" s="175"/>
      <c r="BI17" s="175"/>
      <c r="BJ17" s="175"/>
      <c r="BK17" s="175"/>
      <c r="BL17" s="175"/>
      <c r="BM17" s="175"/>
      <c r="BN17" s="175"/>
      <c r="BO17" s="175"/>
      <c r="BP17" s="175"/>
      <c r="BQ17" s="175"/>
      <c r="BR17" s="175"/>
      <c r="BS17" s="175"/>
      <c r="BT17" s="175"/>
      <c r="BU17" s="175"/>
      <c r="BV17" s="175"/>
      <c r="BW17" s="175"/>
      <c r="BX17" s="175"/>
      <c r="BY17" s="175"/>
      <c r="BZ17" s="175"/>
      <c r="CA17" s="175"/>
      <c r="CB17" s="175"/>
      <c r="CC17" s="175"/>
      <c r="CD17" s="175"/>
      <c r="CE17" s="175"/>
      <c r="CF17" s="175"/>
      <c r="CG17" s="175"/>
      <c r="CH17" s="175"/>
      <c r="CI17" s="175"/>
      <c r="CJ17" s="175"/>
      <c r="CK17" s="175"/>
      <c r="CL17" s="175"/>
      <c r="CM17" s="175"/>
      <c r="CN17" s="175"/>
      <c r="CO17" s="175"/>
      <c r="CP17" s="175"/>
      <c r="CQ17" s="175"/>
      <c r="CR17" s="175"/>
      <c r="CS17" s="175"/>
      <c r="CT17" s="175"/>
      <c r="CU17" s="175"/>
      <c r="CV17" s="175"/>
      <c r="CW17" s="175"/>
    </row>
    <row r="18" spans="2:101" ht="130.5" customHeight="1">
      <c r="B18" s="166" t="str">
        <f t="shared" si="8"/>
        <v/>
      </c>
      <c r="C18" s="171">
        <v>110</v>
      </c>
      <c r="D18" s="172">
        <v>190</v>
      </c>
      <c r="E18" s="172" t="s">
        <v>404</v>
      </c>
      <c r="F18" s="173" t="s">
        <v>297</v>
      </c>
      <c r="G18" s="66"/>
      <c r="H18" s="65"/>
      <c r="I18" s="65"/>
      <c r="J18" s="65"/>
      <c r="K18" s="69"/>
      <c r="L18" s="67"/>
      <c r="M18" s="68"/>
      <c r="O18" s="174" t="str">
        <f t="shared" si="9"/>
        <v/>
      </c>
      <c r="P18" s="174" t="str">
        <f t="shared" si="10"/>
        <v/>
      </c>
      <c r="Q18" s="174" t="str">
        <f t="shared" si="11"/>
        <v/>
      </c>
      <c r="R18" s="174" t="str">
        <f t="shared" si="12"/>
        <v/>
      </c>
      <c r="S18" s="174" t="str">
        <f t="shared" si="13"/>
        <v/>
      </c>
      <c r="T18" s="174" t="str">
        <f t="shared" si="14"/>
        <v/>
      </c>
      <c r="U18" s="174" t="str">
        <f t="shared" si="15"/>
        <v/>
      </c>
      <c r="V18" s="174" t="str">
        <f t="shared" si="16"/>
        <v/>
      </c>
      <c r="W18" s="175"/>
      <c r="X18" s="175"/>
      <c r="Y18" s="175"/>
      <c r="Z18" s="175"/>
      <c r="AA18" s="175"/>
      <c r="AB18" s="175"/>
      <c r="AC18" s="175"/>
      <c r="AD18" s="175"/>
      <c r="AE18" s="175"/>
      <c r="AF18" s="175"/>
      <c r="AG18" s="175"/>
      <c r="AH18" s="175"/>
      <c r="AI18" s="175"/>
      <c r="AJ18" s="175"/>
      <c r="AK18" s="175"/>
      <c r="AL18" s="175"/>
      <c r="AM18" s="175"/>
      <c r="AN18" s="175"/>
      <c r="AO18" s="175"/>
      <c r="AP18" s="175"/>
      <c r="AQ18" s="175"/>
      <c r="AR18" s="175"/>
      <c r="AS18" s="175"/>
      <c r="AT18" s="175"/>
      <c r="AU18" s="175"/>
      <c r="AV18" s="175"/>
      <c r="AW18" s="175"/>
      <c r="AX18" s="175"/>
      <c r="AY18" s="175"/>
      <c r="AZ18" s="175"/>
      <c r="BA18" s="175"/>
      <c r="BB18" s="175"/>
      <c r="BC18" s="175"/>
      <c r="BD18" s="175"/>
      <c r="BE18" s="175"/>
      <c r="BF18" s="175"/>
      <c r="BG18" s="175"/>
      <c r="BH18" s="175"/>
      <c r="BI18" s="175"/>
      <c r="BJ18" s="175"/>
      <c r="BK18" s="175"/>
      <c r="BL18" s="175"/>
      <c r="BM18" s="175"/>
      <c r="BN18" s="175"/>
      <c r="BO18" s="175"/>
      <c r="BP18" s="175"/>
      <c r="BQ18" s="175"/>
      <c r="BR18" s="175"/>
      <c r="BS18" s="175"/>
      <c r="BT18" s="175"/>
      <c r="BU18" s="175"/>
      <c r="BV18" s="175"/>
      <c r="BW18" s="175"/>
      <c r="BX18" s="175"/>
      <c r="BY18" s="175"/>
      <c r="BZ18" s="175"/>
      <c r="CA18" s="175"/>
      <c r="CB18" s="175"/>
      <c r="CC18" s="175"/>
      <c r="CD18" s="175"/>
      <c r="CE18" s="175"/>
      <c r="CF18" s="175"/>
      <c r="CG18" s="175"/>
      <c r="CH18" s="175"/>
      <c r="CI18" s="175"/>
      <c r="CJ18" s="175"/>
      <c r="CK18" s="175"/>
      <c r="CL18" s="175"/>
      <c r="CM18" s="175"/>
      <c r="CN18" s="175"/>
      <c r="CO18" s="175"/>
      <c r="CP18" s="175"/>
      <c r="CQ18" s="175"/>
      <c r="CR18" s="175"/>
      <c r="CS18" s="175"/>
      <c r="CT18" s="175"/>
      <c r="CU18" s="175"/>
      <c r="CV18" s="175"/>
      <c r="CW18" s="175"/>
    </row>
    <row r="19" spans="2:101" ht="130.5" customHeight="1">
      <c r="B19" s="166" t="str">
        <f t="shared" si="8"/>
        <v/>
      </c>
      <c r="C19" s="171">
        <v>110</v>
      </c>
      <c r="D19" s="172">
        <v>200</v>
      </c>
      <c r="E19" s="172" t="s">
        <v>269</v>
      </c>
      <c r="F19" s="173" t="s">
        <v>298</v>
      </c>
      <c r="G19" s="66"/>
      <c r="H19" s="65"/>
      <c r="I19" s="65"/>
      <c r="J19" s="65"/>
      <c r="K19" s="69"/>
      <c r="L19" s="67"/>
      <c r="M19" s="68"/>
      <c r="O19" s="174" t="str">
        <f t="shared" si="9"/>
        <v/>
      </c>
      <c r="P19" s="174" t="str">
        <f t="shared" si="10"/>
        <v/>
      </c>
      <c r="Q19" s="174" t="str">
        <f t="shared" si="11"/>
        <v/>
      </c>
      <c r="R19" s="174" t="str">
        <f t="shared" si="12"/>
        <v/>
      </c>
      <c r="S19" s="174" t="str">
        <f t="shared" si="13"/>
        <v/>
      </c>
      <c r="T19" s="174" t="str">
        <f t="shared" si="14"/>
        <v/>
      </c>
      <c r="U19" s="174" t="str">
        <f t="shared" si="15"/>
        <v/>
      </c>
      <c r="V19" s="174" t="str">
        <f t="shared" si="16"/>
        <v/>
      </c>
    </row>
    <row r="20" spans="2:101" ht="130.5" customHeight="1">
      <c r="B20" s="166" t="str">
        <f t="shared" si="8"/>
        <v/>
      </c>
      <c r="C20" s="171">
        <v>110</v>
      </c>
      <c r="D20" s="172">
        <v>210</v>
      </c>
      <c r="E20" s="172" t="s">
        <v>270</v>
      </c>
      <c r="F20" s="173" t="s">
        <v>321</v>
      </c>
      <c r="G20" s="66"/>
      <c r="H20" s="65"/>
      <c r="I20" s="65"/>
      <c r="J20" s="65"/>
      <c r="K20" s="69"/>
      <c r="L20" s="67"/>
      <c r="M20" s="68"/>
      <c r="O20" s="174" t="str">
        <f t="shared" si="9"/>
        <v/>
      </c>
      <c r="P20" s="174" t="str">
        <f t="shared" si="10"/>
        <v/>
      </c>
      <c r="Q20" s="174" t="str">
        <f t="shared" si="11"/>
        <v/>
      </c>
      <c r="R20" s="174" t="str">
        <f t="shared" si="12"/>
        <v/>
      </c>
      <c r="S20" s="174" t="str">
        <f t="shared" si="13"/>
        <v/>
      </c>
      <c r="T20" s="174" t="str">
        <f t="shared" si="14"/>
        <v/>
      </c>
      <c r="U20" s="174" t="str">
        <f t="shared" si="15"/>
        <v/>
      </c>
      <c r="V20" s="174" t="str">
        <f t="shared" si="16"/>
        <v/>
      </c>
    </row>
    <row r="21" spans="2:101" ht="130.5" customHeight="1">
      <c r="B21" s="166" t="str">
        <f t="shared" si="8"/>
        <v/>
      </c>
      <c r="C21" s="171">
        <v>110</v>
      </c>
      <c r="D21" s="172">
        <v>220</v>
      </c>
      <c r="E21" s="172" t="s">
        <v>261</v>
      </c>
      <c r="F21" s="173" t="s">
        <v>570</v>
      </c>
      <c r="G21" s="66"/>
      <c r="H21" s="65"/>
      <c r="I21" s="65"/>
      <c r="J21" s="65"/>
      <c r="K21" s="69"/>
      <c r="L21" s="67"/>
      <c r="M21" s="68"/>
      <c r="O21" s="174" t="str">
        <f t="shared" si="9"/>
        <v/>
      </c>
      <c r="P21" s="174" t="str">
        <f t="shared" si="10"/>
        <v/>
      </c>
      <c r="Q21" s="174" t="str">
        <f t="shared" si="11"/>
        <v/>
      </c>
      <c r="R21" s="174" t="str">
        <f t="shared" si="12"/>
        <v/>
      </c>
      <c r="S21" s="174" t="str">
        <f t="shared" si="13"/>
        <v/>
      </c>
      <c r="T21" s="174" t="str">
        <f t="shared" si="14"/>
        <v/>
      </c>
      <c r="U21" s="174" t="str">
        <f t="shared" si="15"/>
        <v/>
      </c>
      <c r="V21" s="174" t="str">
        <f t="shared" si="16"/>
        <v/>
      </c>
    </row>
    <row r="22" spans="2:101" ht="130.5" customHeight="1">
      <c r="B22" s="166" t="str">
        <f t="shared" si="8"/>
        <v/>
      </c>
      <c r="C22" s="171">
        <v>110</v>
      </c>
      <c r="D22" s="172">
        <v>230</v>
      </c>
      <c r="E22" s="172" t="s">
        <v>262</v>
      </c>
      <c r="F22" s="173" t="s">
        <v>315</v>
      </c>
      <c r="G22" s="66"/>
      <c r="H22" s="65"/>
      <c r="I22" s="65"/>
      <c r="J22" s="65"/>
      <c r="K22" s="69"/>
      <c r="L22" s="67"/>
      <c r="M22" s="68"/>
      <c r="O22" s="174" t="str">
        <f t="shared" si="9"/>
        <v/>
      </c>
      <c r="P22" s="174" t="str">
        <f t="shared" si="10"/>
        <v/>
      </c>
      <c r="Q22" s="174" t="str">
        <f t="shared" si="11"/>
        <v/>
      </c>
      <c r="R22" s="174" t="str">
        <f t="shared" si="12"/>
        <v/>
      </c>
      <c r="S22" s="174" t="str">
        <f t="shared" si="13"/>
        <v/>
      </c>
      <c r="T22" s="174" t="str">
        <f t="shared" si="14"/>
        <v/>
      </c>
      <c r="U22" s="174" t="str">
        <f t="shared" si="15"/>
        <v/>
      </c>
      <c r="V22" s="174" t="str">
        <f t="shared" si="16"/>
        <v/>
      </c>
    </row>
    <row r="23" spans="2:101" ht="130.5" customHeight="1">
      <c r="B23" s="166" t="str">
        <f t="shared" si="8"/>
        <v/>
      </c>
      <c r="C23" s="171">
        <v>110</v>
      </c>
      <c r="D23" s="172">
        <v>240</v>
      </c>
      <c r="E23" s="172" t="s">
        <v>263</v>
      </c>
      <c r="F23" s="173" t="s">
        <v>264</v>
      </c>
      <c r="G23" s="66"/>
      <c r="H23" s="65"/>
      <c r="I23" s="65"/>
      <c r="J23" s="65"/>
      <c r="K23" s="69"/>
      <c r="L23" s="67"/>
      <c r="M23" s="68"/>
      <c r="O23" s="174" t="str">
        <f t="shared" si="9"/>
        <v/>
      </c>
      <c r="P23" s="174" t="str">
        <f t="shared" si="10"/>
        <v/>
      </c>
      <c r="Q23" s="174" t="str">
        <f t="shared" si="11"/>
        <v/>
      </c>
      <c r="R23" s="174" t="str">
        <f t="shared" si="12"/>
        <v/>
      </c>
      <c r="S23" s="174" t="str">
        <f t="shared" si="13"/>
        <v/>
      </c>
      <c r="T23" s="174" t="str">
        <f t="shared" si="14"/>
        <v/>
      </c>
      <c r="U23" s="174" t="str">
        <f t="shared" si="15"/>
        <v/>
      </c>
      <c r="V23" s="174" t="str">
        <f t="shared" si="16"/>
        <v/>
      </c>
    </row>
    <row r="24" spans="2:101" ht="130.5" customHeight="1">
      <c r="B24" s="166" t="str">
        <f t="shared" si="8"/>
        <v/>
      </c>
      <c r="C24" s="171">
        <v>110</v>
      </c>
      <c r="D24" s="172">
        <v>250</v>
      </c>
      <c r="E24" s="172" t="s">
        <v>208</v>
      </c>
      <c r="F24" s="173" t="s">
        <v>316</v>
      </c>
      <c r="G24" s="66"/>
      <c r="H24" s="65"/>
      <c r="I24" s="65"/>
      <c r="J24" s="65"/>
      <c r="K24" s="69"/>
      <c r="L24" s="67"/>
      <c r="M24" s="68"/>
      <c r="O24" s="174" t="str">
        <f t="shared" si="9"/>
        <v/>
      </c>
      <c r="P24" s="174" t="str">
        <f t="shared" si="10"/>
        <v/>
      </c>
      <c r="Q24" s="174" t="str">
        <f t="shared" si="11"/>
        <v/>
      </c>
      <c r="R24" s="174" t="str">
        <f t="shared" si="12"/>
        <v/>
      </c>
      <c r="S24" s="174" t="str">
        <f t="shared" si="13"/>
        <v/>
      </c>
      <c r="T24" s="174" t="str">
        <f t="shared" si="14"/>
        <v/>
      </c>
      <c r="U24" s="174" t="str">
        <f t="shared" si="15"/>
        <v/>
      </c>
      <c r="V24" s="174" t="str">
        <f t="shared" si="16"/>
        <v/>
      </c>
    </row>
    <row r="25" spans="2:101" ht="130.5" customHeight="1">
      <c r="B25" s="166" t="str">
        <f t="shared" si="8"/>
        <v/>
      </c>
      <c r="C25" s="171">
        <v>110</v>
      </c>
      <c r="D25" s="172">
        <v>260</v>
      </c>
      <c r="E25" s="172" t="s">
        <v>317</v>
      </c>
      <c r="F25" s="173" t="s">
        <v>383</v>
      </c>
      <c r="G25" s="66"/>
      <c r="H25" s="65"/>
      <c r="I25" s="65"/>
      <c r="J25" s="65"/>
      <c r="K25" s="69"/>
      <c r="L25" s="67"/>
      <c r="M25" s="68"/>
      <c r="O25" s="174" t="str">
        <f t="shared" si="9"/>
        <v/>
      </c>
      <c r="P25" s="174" t="str">
        <f t="shared" si="10"/>
        <v/>
      </c>
      <c r="Q25" s="174" t="str">
        <f t="shared" si="11"/>
        <v/>
      </c>
      <c r="R25" s="174" t="str">
        <f t="shared" si="12"/>
        <v/>
      </c>
      <c r="S25" s="174" t="str">
        <f t="shared" si="13"/>
        <v/>
      </c>
      <c r="T25" s="174" t="str">
        <f t="shared" si="14"/>
        <v/>
      </c>
      <c r="U25" s="174" t="str">
        <f t="shared" si="15"/>
        <v/>
      </c>
      <c r="V25" s="174" t="str">
        <f t="shared" si="16"/>
        <v/>
      </c>
    </row>
    <row r="26" spans="2:101" ht="130.5" customHeight="1">
      <c r="B26" s="166" t="str">
        <f t="shared" si="8"/>
        <v/>
      </c>
      <c r="C26" s="171">
        <v>110</v>
      </c>
      <c r="D26" s="172">
        <v>270</v>
      </c>
      <c r="E26" s="172" t="s">
        <v>318</v>
      </c>
      <c r="F26" s="173" t="s">
        <v>327</v>
      </c>
      <c r="G26" s="66"/>
      <c r="H26" s="65"/>
      <c r="I26" s="65"/>
      <c r="J26" s="65"/>
      <c r="K26" s="69"/>
      <c r="L26" s="67"/>
      <c r="M26" s="68"/>
      <c r="O26" s="174" t="str">
        <f t="shared" si="9"/>
        <v/>
      </c>
      <c r="P26" s="174" t="str">
        <f t="shared" si="10"/>
        <v/>
      </c>
      <c r="Q26" s="174" t="str">
        <f t="shared" si="11"/>
        <v/>
      </c>
      <c r="R26" s="174" t="str">
        <f t="shared" si="12"/>
        <v/>
      </c>
      <c r="S26" s="174" t="str">
        <f t="shared" si="13"/>
        <v/>
      </c>
      <c r="T26" s="174" t="str">
        <f t="shared" si="14"/>
        <v/>
      </c>
      <c r="U26" s="174" t="str">
        <f t="shared" si="15"/>
        <v/>
      </c>
      <c r="V26" s="174" t="str">
        <f t="shared" si="16"/>
        <v/>
      </c>
    </row>
    <row r="27" spans="2:101" ht="130.5" customHeight="1">
      <c r="B27" s="166" t="str">
        <f t="shared" si="8"/>
        <v/>
      </c>
      <c r="C27" s="171">
        <v>120</v>
      </c>
      <c r="D27" s="172">
        <v>110</v>
      </c>
      <c r="E27" s="172" t="s">
        <v>218</v>
      </c>
      <c r="F27" s="173" t="s">
        <v>345</v>
      </c>
      <c r="G27" s="66"/>
      <c r="H27" s="65"/>
      <c r="I27" s="65"/>
      <c r="J27" s="65"/>
      <c r="K27" s="69"/>
      <c r="L27" s="67"/>
      <c r="M27" s="68"/>
      <c r="O27" s="174" t="str">
        <f t="shared" si="9"/>
        <v/>
      </c>
      <c r="P27" s="174" t="str">
        <f t="shared" si="10"/>
        <v/>
      </c>
      <c r="Q27" s="174" t="str">
        <f t="shared" si="11"/>
        <v/>
      </c>
      <c r="R27" s="174" t="str">
        <f t="shared" si="12"/>
        <v/>
      </c>
      <c r="S27" s="174" t="str">
        <f t="shared" si="13"/>
        <v/>
      </c>
      <c r="T27" s="174" t="str">
        <f t="shared" si="14"/>
        <v/>
      </c>
      <c r="U27" s="174" t="str">
        <f t="shared" si="15"/>
        <v/>
      </c>
      <c r="V27" s="174" t="str">
        <f t="shared" si="16"/>
        <v/>
      </c>
    </row>
    <row r="28" spans="2:101" ht="130.5" customHeight="1">
      <c r="B28" s="166" t="str">
        <f t="shared" si="8"/>
        <v/>
      </c>
      <c r="C28" s="171">
        <v>120</v>
      </c>
      <c r="D28" s="172">
        <v>120</v>
      </c>
      <c r="E28" s="172" t="s">
        <v>284</v>
      </c>
      <c r="F28" s="173" t="s">
        <v>285</v>
      </c>
      <c r="G28" s="66"/>
      <c r="H28" s="65"/>
      <c r="I28" s="65"/>
      <c r="J28" s="65"/>
      <c r="K28" s="69"/>
      <c r="L28" s="67"/>
      <c r="M28" s="68"/>
      <c r="O28" s="174" t="str">
        <f t="shared" si="9"/>
        <v/>
      </c>
      <c r="P28" s="174" t="str">
        <f t="shared" si="10"/>
        <v/>
      </c>
      <c r="Q28" s="174" t="str">
        <f t="shared" si="11"/>
        <v/>
      </c>
      <c r="R28" s="174" t="str">
        <f t="shared" si="12"/>
        <v/>
      </c>
      <c r="S28" s="174" t="str">
        <f t="shared" si="13"/>
        <v/>
      </c>
      <c r="T28" s="174" t="str">
        <f t="shared" si="14"/>
        <v/>
      </c>
      <c r="U28" s="174" t="str">
        <f t="shared" si="15"/>
        <v/>
      </c>
      <c r="V28" s="174" t="str">
        <f t="shared" si="16"/>
        <v/>
      </c>
    </row>
    <row r="29" spans="2:101" ht="130.5" customHeight="1">
      <c r="B29" s="166" t="str">
        <f t="shared" si="8"/>
        <v/>
      </c>
      <c r="C29" s="171">
        <v>120</v>
      </c>
      <c r="D29" s="172">
        <v>130</v>
      </c>
      <c r="E29" s="172" t="s">
        <v>286</v>
      </c>
      <c r="F29" s="173" t="s">
        <v>355</v>
      </c>
      <c r="G29" s="66"/>
      <c r="H29" s="65"/>
      <c r="I29" s="65"/>
      <c r="J29" s="65"/>
      <c r="K29" s="69"/>
      <c r="L29" s="67"/>
      <c r="M29" s="68"/>
      <c r="O29" s="174" t="str">
        <f t="shared" si="9"/>
        <v/>
      </c>
      <c r="P29" s="174" t="str">
        <f t="shared" si="10"/>
        <v/>
      </c>
      <c r="Q29" s="174" t="str">
        <f t="shared" si="11"/>
        <v/>
      </c>
      <c r="R29" s="174" t="str">
        <f t="shared" si="12"/>
        <v/>
      </c>
      <c r="S29" s="174" t="str">
        <f t="shared" si="13"/>
        <v/>
      </c>
      <c r="T29" s="174" t="str">
        <f t="shared" si="14"/>
        <v/>
      </c>
      <c r="U29" s="174" t="str">
        <f t="shared" si="15"/>
        <v/>
      </c>
      <c r="V29" s="174" t="str">
        <f t="shared" si="16"/>
        <v/>
      </c>
    </row>
    <row r="30" spans="2:101" ht="130.5" customHeight="1">
      <c r="B30" s="166" t="str">
        <f t="shared" si="8"/>
        <v/>
      </c>
      <c r="C30" s="171">
        <v>120</v>
      </c>
      <c r="D30" s="172">
        <v>140</v>
      </c>
      <c r="E30" s="172" t="s">
        <v>356</v>
      </c>
      <c r="F30" s="173" t="s">
        <v>357</v>
      </c>
      <c r="G30" s="66"/>
      <c r="H30" s="65"/>
      <c r="I30" s="65"/>
      <c r="J30" s="65"/>
      <c r="K30" s="69"/>
      <c r="L30" s="67"/>
      <c r="M30" s="68"/>
      <c r="O30" s="174" t="str">
        <f t="shared" si="9"/>
        <v/>
      </c>
      <c r="P30" s="174" t="str">
        <f t="shared" si="10"/>
        <v/>
      </c>
      <c r="Q30" s="174" t="str">
        <f t="shared" si="11"/>
        <v/>
      </c>
      <c r="R30" s="174" t="str">
        <f t="shared" si="12"/>
        <v/>
      </c>
      <c r="S30" s="174" t="str">
        <f t="shared" si="13"/>
        <v/>
      </c>
      <c r="T30" s="174" t="str">
        <f t="shared" si="14"/>
        <v/>
      </c>
      <c r="U30" s="174" t="str">
        <f t="shared" si="15"/>
        <v/>
      </c>
      <c r="V30" s="174" t="str">
        <f t="shared" si="16"/>
        <v/>
      </c>
    </row>
    <row r="31" spans="2:101" ht="130.5" customHeight="1">
      <c r="B31" s="166" t="str">
        <f t="shared" si="8"/>
        <v/>
      </c>
      <c r="C31" s="171">
        <v>120</v>
      </c>
      <c r="D31" s="172">
        <v>150</v>
      </c>
      <c r="E31" s="172" t="s">
        <v>358</v>
      </c>
      <c r="F31" s="173" t="s">
        <v>294</v>
      </c>
      <c r="G31" s="66"/>
      <c r="H31" s="65"/>
      <c r="I31" s="65"/>
      <c r="J31" s="65"/>
      <c r="K31" s="69"/>
      <c r="L31" s="67"/>
      <c r="M31" s="68"/>
      <c r="O31" s="174" t="str">
        <f t="shared" si="9"/>
        <v/>
      </c>
      <c r="P31" s="174" t="str">
        <f t="shared" si="10"/>
        <v/>
      </c>
      <c r="Q31" s="174" t="str">
        <f t="shared" si="11"/>
        <v/>
      </c>
      <c r="R31" s="174" t="str">
        <f t="shared" si="12"/>
        <v/>
      </c>
      <c r="S31" s="174" t="str">
        <f t="shared" si="13"/>
        <v/>
      </c>
      <c r="T31" s="174" t="str">
        <f t="shared" si="14"/>
        <v/>
      </c>
      <c r="U31" s="174" t="str">
        <f t="shared" si="15"/>
        <v/>
      </c>
      <c r="V31" s="174" t="str">
        <f t="shared" si="16"/>
        <v/>
      </c>
    </row>
    <row r="32" spans="2:101" ht="130.5" customHeight="1">
      <c r="B32" s="166" t="str">
        <f t="shared" si="8"/>
        <v/>
      </c>
      <c r="C32" s="171">
        <v>120</v>
      </c>
      <c r="D32" s="172">
        <v>160</v>
      </c>
      <c r="E32" s="172" t="s">
        <v>295</v>
      </c>
      <c r="F32" s="173" t="s">
        <v>233</v>
      </c>
      <c r="G32" s="66"/>
      <c r="H32" s="65"/>
      <c r="I32" s="65"/>
      <c r="J32" s="65"/>
      <c r="K32" s="69"/>
      <c r="L32" s="67"/>
      <c r="M32" s="68"/>
      <c r="O32" s="174" t="str">
        <f t="shared" si="9"/>
        <v/>
      </c>
      <c r="P32" s="174" t="str">
        <f t="shared" si="10"/>
        <v/>
      </c>
      <c r="Q32" s="174" t="str">
        <f t="shared" si="11"/>
        <v/>
      </c>
      <c r="R32" s="174" t="str">
        <f t="shared" si="12"/>
        <v/>
      </c>
      <c r="S32" s="174" t="str">
        <f t="shared" si="13"/>
        <v/>
      </c>
      <c r="T32" s="174" t="str">
        <f t="shared" si="14"/>
        <v/>
      </c>
      <c r="U32" s="174" t="str">
        <f t="shared" si="15"/>
        <v/>
      </c>
      <c r="V32" s="174" t="str">
        <f t="shared" si="16"/>
        <v/>
      </c>
    </row>
    <row r="33" spans="2:22" ht="130.5" customHeight="1">
      <c r="B33" s="166" t="str">
        <f t="shared" si="8"/>
        <v/>
      </c>
      <c r="C33" s="171">
        <v>130</v>
      </c>
      <c r="D33" s="172">
        <v>110</v>
      </c>
      <c r="E33" s="172" t="s">
        <v>223</v>
      </c>
      <c r="F33" s="173" t="s">
        <v>287</v>
      </c>
      <c r="G33" s="66"/>
      <c r="H33" s="65"/>
      <c r="I33" s="65"/>
      <c r="J33" s="65"/>
      <c r="K33" s="69"/>
      <c r="L33" s="67"/>
      <c r="M33" s="68"/>
      <c r="O33" s="174" t="str">
        <f t="shared" si="9"/>
        <v/>
      </c>
      <c r="P33" s="174" t="str">
        <f t="shared" si="10"/>
        <v/>
      </c>
      <c r="Q33" s="174" t="str">
        <f t="shared" si="11"/>
        <v/>
      </c>
      <c r="R33" s="174" t="str">
        <f t="shared" si="12"/>
        <v/>
      </c>
      <c r="S33" s="174" t="str">
        <f t="shared" si="13"/>
        <v/>
      </c>
      <c r="T33" s="174" t="str">
        <f t="shared" si="14"/>
        <v/>
      </c>
      <c r="U33" s="174" t="str">
        <f t="shared" si="15"/>
        <v/>
      </c>
      <c r="V33" s="174" t="str">
        <f t="shared" si="16"/>
        <v/>
      </c>
    </row>
    <row r="34" spans="2:22" ht="409.5" customHeight="1">
      <c r="B34" s="166" t="str">
        <f t="shared" si="8"/>
        <v/>
      </c>
      <c r="C34" s="171">
        <v>130</v>
      </c>
      <c r="D34" s="172">
        <v>120</v>
      </c>
      <c r="E34" s="172" t="s">
        <v>647</v>
      </c>
      <c r="F34" s="173" t="s">
        <v>648</v>
      </c>
      <c r="G34" s="66"/>
      <c r="H34" s="65"/>
      <c r="I34" s="65"/>
      <c r="J34" s="65"/>
      <c r="K34" s="69"/>
      <c r="L34" s="67"/>
      <c r="M34" s="68"/>
      <c r="O34" s="174" t="str">
        <f t="shared" ref="O34" si="17">IF(COUNTA(G34:M34)=0,"",IF(COUNTA(G34:M34)&lt;7,"Please fill in all cells in the row",""))</f>
        <v/>
      </c>
      <c r="P34" s="174" t="str">
        <f t="shared" ref="P34" si="18">IF(COUNTA(G34:M34)=0,"",IF(ISNUMBER(G34),IF(ISNUMBER(H34),IF(ISNUMBER(I34),IF(ISNUMBER(J34),IF(ISNUMBER(K34),"","Check Numberic Cell Values"),"Check Numberic Cell Values"),"Check Numberic Cell Values"),"Check Numberic Cell Values"),"Check Numberic Cell Values"))</f>
        <v/>
      </c>
      <c r="Q34" s="174" t="str">
        <f t="shared" ref="Q34" si="19">IF(COUNTA(G34:M34)=0,"",IF(K34&gt;5,"Match Code must be between 1 and 5",IF(K34&lt;1,"Match Code must be between 1 and 5","")))</f>
        <v/>
      </c>
      <c r="R34" s="174" t="str">
        <f t="shared" ref="R34" si="20">IF(H34&lt;100,IF(I34&lt;100,IF(J34&lt;100,"","Warning: Check amount of hourly wages - may be too high"),"Warning: Check amount of hourly wage may be too high"),"Warning: Check amount of hourly wage may be too high")</f>
        <v/>
      </c>
      <c r="S34" s="174" t="str">
        <f t="shared" ref="S34" si="21">IF(I34&gt;0,IF(I34&gt;H34,"Lowest wage not less than or equal to average wage.",""),"")</f>
        <v/>
      </c>
      <c r="T34" s="174" t="str">
        <f t="shared" ref="T34" si="22">IF(J34&gt;=0,IF(J34&lt;H34,"Highest wage not greater than or equal to average wage.",""),"")</f>
        <v/>
      </c>
      <c r="U34" s="174" t="str">
        <f t="shared" ref="U34" si="23">IF(COUNTA(G34:M34)=0,"",IF(L34="h","",IF(L34="H","",IF(L34="s","",IF(L34="S",""," Value must be H or S - Is position hourly or salaried?")))))</f>
        <v/>
      </c>
      <c r="V34" s="174" t="str">
        <f t="shared" ref="V34" si="24">IF(COUNTA(G34:M34)=0,"",IF(M34="b","",IF(M34="B","",IF(M34="i","",IF(M34="I",""," Value must be B or I - Does this include more than base pay? ")))))</f>
        <v/>
      </c>
    </row>
    <row r="35" spans="2:22" ht="130.5" customHeight="1">
      <c r="B35" s="166" t="str">
        <f t="shared" si="8"/>
        <v/>
      </c>
      <c r="C35" s="171">
        <v>140</v>
      </c>
      <c r="D35" s="172">
        <v>110</v>
      </c>
      <c r="E35" s="172" t="s">
        <v>227</v>
      </c>
      <c r="F35" s="173" t="s">
        <v>176</v>
      </c>
      <c r="G35" s="66"/>
      <c r="H35" s="65"/>
      <c r="I35" s="65"/>
      <c r="J35" s="65"/>
      <c r="K35" s="69"/>
      <c r="L35" s="67"/>
      <c r="M35" s="68"/>
      <c r="O35" s="174" t="str">
        <f t="shared" si="9"/>
        <v/>
      </c>
      <c r="P35" s="174" t="str">
        <f t="shared" si="10"/>
        <v/>
      </c>
      <c r="Q35" s="174" t="str">
        <f t="shared" si="11"/>
        <v/>
      </c>
      <c r="R35" s="174" t="str">
        <f t="shared" si="12"/>
        <v/>
      </c>
      <c r="S35" s="174" t="str">
        <f t="shared" si="13"/>
        <v/>
      </c>
      <c r="T35" s="174" t="str">
        <f t="shared" si="14"/>
        <v/>
      </c>
      <c r="U35" s="174" t="str">
        <f t="shared" si="15"/>
        <v/>
      </c>
      <c r="V35" s="174" t="str">
        <f t="shared" si="16"/>
        <v/>
      </c>
    </row>
    <row r="36" spans="2:22" ht="130.5" customHeight="1">
      <c r="B36" s="166" t="str">
        <f t="shared" si="8"/>
        <v/>
      </c>
      <c r="C36" s="171">
        <v>140</v>
      </c>
      <c r="D36" s="172">
        <v>120</v>
      </c>
      <c r="E36" s="172" t="s">
        <v>177</v>
      </c>
      <c r="F36" s="173" t="s">
        <v>178</v>
      </c>
      <c r="G36" s="66"/>
      <c r="H36" s="65"/>
      <c r="I36" s="65"/>
      <c r="J36" s="65"/>
      <c r="K36" s="69"/>
      <c r="L36" s="67"/>
      <c r="M36" s="68"/>
      <c r="O36" s="174" t="str">
        <f t="shared" si="9"/>
        <v/>
      </c>
      <c r="P36" s="174" t="str">
        <f t="shared" si="10"/>
        <v/>
      </c>
      <c r="Q36" s="174" t="str">
        <f t="shared" si="11"/>
        <v/>
      </c>
      <c r="R36" s="174" t="str">
        <f t="shared" si="12"/>
        <v/>
      </c>
      <c r="S36" s="174" t="str">
        <f t="shared" si="13"/>
        <v/>
      </c>
      <c r="T36" s="174" t="str">
        <f t="shared" si="14"/>
        <v/>
      </c>
      <c r="U36" s="174" t="str">
        <f t="shared" si="15"/>
        <v/>
      </c>
      <c r="V36" s="174" t="str">
        <f t="shared" si="16"/>
        <v/>
      </c>
    </row>
    <row r="37" spans="2:22" ht="144" customHeight="1">
      <c r="B37" s="166" t="str">
        <f t="shared" si="8"/>
        <v/>
      </c>
      <c r="C37" s="171">
        <v>140</v>
      </c>
      <c r="D37" s="172">
        <v>130</v>
      </c>
      <c r="E37" s="172" t="s">
        <v>547</v>
      </c>
      <c r="F37" s="173" t="s">
        <v>535</v>
      </c>
      <c r="G37" s="66"/>
      <c r="H37" s="65"/>
      <c r="I37" s="65"/>
      <c r="J37" s="65"/>
      <c r="K37" s="69"/>
      <c r="L37" s="67"/>
      <c r="M37" s="68"/>
      <c r="O37" s="174" t="str">
        <f t="shared" si="9"/>
        <v/>
      </c>
      <c r="P37" s="174" t="str">
        <f t="shared" si="10"/>
        <v/>
      </c>
      <c r="Q37" s="174" t="str">
        <f t="shared" si="11"/>
        <v/>
      </c>
      <c r="R37" s="174" t="str">
        <f t="shared" si="12"/>
        <v/>
      </c>
      <c r="S37" s="174" t="str">
        <f t="shared" si="13"/>
        <v/>
      </c>
      <c r="T37" s="174" t="str">
        <f t="shared" si="14"/>
        <v/>
      </c>
      <c r="U37" s="174" t="str">
        <f t="shared" si="15"/>
        <v/>
      </c>
      <c r="V37" s="174" t="str">
        <f t="shared" si="16"/>
        <v/>
      </c>
    </row>
    <row r="38" spans="2:22" ht="130.5" customHeight="1">
      <c r="B38" s="166" t="str">
        <f t="shared" si="8"/>
        <v/>
      </c>
      <c r="C38" s="171">
        <v>140</v>
      </c>
      <c r="D38" s="172">
        <v>135</v>
      </c>
      <c r="E38" s="172" t="s">
        <v>240</v>
      </c>
      <c r="F38" s="173" t="s">
        <v>583</v>
      </c>
      <c r="G38" s="66"/>
      <c r="H38" s="65"/>
      <c r="I38" s="65"/>
      <c r="J38" s="65"/>
      <c r="K38" s="69"/>
      <c r="L38" s="67"/>
      <c r="M38" s="68"/>
      <c r="O38" s="174" t="str">
        <f t="shared" si="9"/>
        <v/>
      </c>
      <c r="P38" s="174" t="str">
        <f t="shared" si="10"/>
        <v/>
      </c>
      <c r="Q38" s="174" t="str">
        <f t="shared" si="11"/>
        <v/>
      </c>
      <c r="R38" s="174" t="str">
        <f t="shared" si="12"/>
        <v/>
      </c>
      <c r="S38" s="174" t="str">
        <f t="shared" si="13"/>
        <v/>
      </c>
      <c r="T38" s="174" t="str">
        <f t="shared" si="14"/>
        <v/>
      </c>
      <c r="U38" s="174" t="str">
        <f t="shared" si="15"/>
        <v/>
      </c>
      <c r="V38" s="174" t="str">
        <f t="shared" si="16"/>
        <v/>
      </c>
    </row>
    <row r="39" spans="2:22" ht="183" customHeight="1">
      <c r="B39" s="166" t="str">
        <f t="shared" si="8"/>
        <v/>
      </c>
      <c r="C39" s="171">
        <v>140</v>
      </c>
      <c r="D39" s="172">
        <v>140</v>
      </c>
      <c r="E39" s="172" t="s">
        <v>548</v>
      </c>
      <c r="F39" s="173" t="s">
        <v>536</v>
      </c>
      <c r="G39" s="66"/>
      <c r="H39" s="65"/>
      <c r="I39" s="65"/>
      <c r="J39" s="65"/>
      <c r="K39" s="69"/>
      <c r="L39" s="67"/>
      <c r="M39" s="68"/>
      <c r="O39" s="174" t="str">
        <f t="shared" si="9"/>
        <v/>
      </c>
      <c r="P39" s="174" t="str">
        <f t="shared" si="10"/>
        <v/>
      </c>
      <c r="Q39" s="174" t="str">
        <f t="shared" si="11"/>
        <v/>
      </c>
      <c r="R39" s="174" t="str">
        <f t="shared" si="12"/>
        <v/>
      </c>
      <c r="S39" s="174" t="str">
        <f t="shared" si="13"/>
        <v/>
      </c>
      <c r="T39" s="174" t="str">
        <f t="shared" si="14"/>
        <v/>
      </c>
      <c r="U39" s="174" t="str">
        <f t="shared" si="15"/>
        <v/>
      </c>
      <c r="V39" s="174" t="str">
        <f t="shared" si="16"/>
        <v/>
      </c>
    </row>
    <row r="40" spans="2:22" ht="130.5" customHeight="1">
      <c r="B40" s="166" t="str">
        <f t="shared" si="8"/>
        <v/>
      </c>
      <c r="C40" s="171">
        <v>140</v>
      </c>
      <c r="D40" s="172">
        <v>150</v>
      </c>
      <c r="E40" s="172" t="s">
        <v>243</v>
      </c>
      <c r="F40" s="173" t="s">
        <v>189</v>
      </c>
      <c r="G40" s="66"/>
      <c r="H40" s="65"/>
      <c r="I40" s="65"/>
      <c r="J40" s="65"/>
      <c r="K40" s="69"/>
      <c r="L40" s="67"/>
      <c r="M40" s="68"/>
      <c r="O40" s="174" t="str">
        <f t="shared" si="9"/>
        <v/>
      </c>
      <c r="P40" s="174" t="str">
        <f t="shared" si="10"/>
        <v/>
      </c>
      <c r="Q40" s="174" t="str">
        <f t="shared" si="11"/>
        <v/>
      </c>
      <c r="R40" s="174" t="str">
        <f t="shared" si="12"/>
        <v/>
      </c>
      <c r="S40" s="174" t="str">
        <f t="shared" si="13"/>
        <v/>
      </c>
      <c r="T40" s="174" t="str">
        <f t="shared" si="14"/>
        <v/>
      </c>
      <c r="U40" s="174" t="str">
        <f t="shared" si="15"/>
        <v/>
      </c>
      <c r="V40" s="174" t="str">
        <f t="shared" si="16"/>
        <v/>
      </c>
    </row>
    <row r="41" spans="2:22" ht="130.5" customHeight="1">
      <c r="B41" s="166" t="str">
        <f t="shared" si="8"/>
        <v/>
      </c>
      <c r="C41" s="171">
        <v>140</v>
      </c>
      <c r="D41" s="172">
        <v>160</v>
      </c>
      <c r="E41" s="172" t="s">
        <v>549</v>
      </c>
      <c r="F41" s="173" t="s">
        <v>545</v>
      </c>
      <c r="G41" s="66"/>
      <c r="H41" s="65"/>
      <c r="I41" s="65"/>
      <c r="J41" s="65"/>
      <c r="K41" s="69"/>
      <c r="L41" s="67"/>
      <c r="M41" s="68"/>
      <c r="O41" s="174" t="str">
        <f t="shared" si="9"/>
        <v/>
      </c>
      <c r="P41" s="174" t="str">
        <f t="shared" si="10"/>
        <v/>
      </c>
      <c r="Q41" s="174" t="str">
        <f t="shared" si="11"/>
        <v/>
      </c>
      <c r="R41" s="174" t="str">
        <f t="shared" si="12"/>
        <v/>
      </c>
      <c r="S41" s="174" t="str">
        <f t="shared" si="13"/>
        <v/>
      </c>
      <c r="T41" s="174" t="str">
        <f t="shared" si="14"/>
        <v/>
      </c>
      <c r="U41" s="174" t="str">
        <f t="shared" si="15"/>
        <v/>
      </c>
      <c r="V41" s="174" t="str">
        <f t="shared" si="16"/>
        <v/>
      </c>
    </row>
    <row r="42" spans="2:22" ht="144" customHeight="1">
      <c r="B42" s="166" t="str">
        <f t="shared" si="8"/>
        <v/>
      </c>
      <c r="C42" s="171">
        <v>140</v>
      </c>
      <c r="D42" s="172">
        <v>170</v>
      </c>
      <c r="E42" s="172" t="s">
        <v>550</v>
      </c>
      <c r="F42" s="173" t="s">
        <v>571</v>
      </c>
      <c r="G42" s="66"/>
      <c r="H42" s="65"/>
      <c r="I42" s="65"/>
      <c r="J42" s="65"/>
      <c r="K42" s="69"/>
      <c r="L42" s="67"/>
      <c r="M42" s="68"/>
      <c r="O42" s="174" t="str">
        <f t="shared" si="9"/>
        <v/>
      </c>
      <c r="P42" s="174" t="str">
        <f t="shared" si="10"/>
        <v/>
      </c>
      <c r="Q42" s="174" t="str">
        <f t="shared" si="11"/>
        <v/>
      </c>
      <c r="R42" s="174" t="str">
        <f t="shared" si="12"/>
        <v/>
      </c>
      <c r="S42" s="174" t="str">
        <f t="shared" si="13"/>
        <v/>
      </c>
      <c r="T42" s="174" t="str">
        <f t="shared" si="14"/>
        <v/>
      </c>
      <c r="U42" s="174" t="str">
        <f t="shared" si="15"/>
        <v/>
      </c>
      <c r="V42" s="174" t="str">
        <f t="shared" si="16"/>
        <v/>
      </c>
    </row>
    <row r="43" spans="2:22" ht="130.5" customHeight="1">
      <c r="B43" s="166" t="str">
        <f t="shared" si="8"/>
        <v/>
      </c>
      <c r="C43" s="171">
        <v>150</v>
      </c>
      <c r="D43" s="172">
        <v>110</v>
      </c>
      <c r="E43" s="172" t="s">
        <v>184</v>
      </c>
      <c r="F43" s="173" t="s">
        <v>185</v>
      </c>
      <c r="G43" s="66"/>
      <c r="H43" s="65"/>
      <c r="I43" s="65"/>
      <c r="J43" s="65"/>
      <c r="K43" s="69"/>
      <c r="L43" s="67"/>
      <c r="M43" s="68"/>
      <c r="O43" s="174" t="str">
        <f t="shared" si="9"/>
        <v/>
      </c>
      <c r="P43" s="174" t="str">
        <f t="shared" si="10"/>
        <v/>
      </c>
      <c r="Q43" s="174" t="str">
        <f t="shared" si="11"/>
        <v/>
      </c>
      <c r="R43" s="174" t="str">
        <f t="shared" si="12"/>
        <v/>
      </c>
      <c r="S43" s="174" t="str">
        <f t="shared" si="13"/>
        <v/>
      </c>
      <c r="T43" s="174" t="str">
        <f t="shared" si="14"/>
        <v/>
      </c>
      <c r="U43" s="174" t="str">
        <f t="shared" si="15"/>
        <v/>
      </c>
      <c r="V43" s="174" t="str">
        <f t="shared" si="16"/>
        <v/>
      </c>
    </row>
    <row r="44" spans="2:22" ht="130.5" customHeight="1">
      <c r="B44" s="166" t="str">
        <f t="shared" si="8"/>
        <v/>
      </c>
      <c r="C44" s="171">
        <v>150</v>
      </c>
      <c r="D44" s="172">
        <v>120</v>
      </c>
      <c r="E44" s="172" t="s">
        <v>186</v>
      </c>
      <c r="F44" s="173" t="s">
        <v>187</v>
      </c>
      <c r="G44" s="66"/>
      <c r="H44" s="65"/>
      <c r="I44" s="65"/>
      <c r="J44" s="65"/>
      <c r="K44" s="69"/>
      <c r="L44" s="67"/>
      <c r="M44" s="68"/>
      <c r="O44" s="174" t="str">
        <f t="shared" si="9"/>
        <v/>
      </c>
      <c r="P44" s="174" t="str">
        <f t="shared" si="10"/>
        <v/>
      </c>
      <c r="Q44" s="174" t="str">
        <f t="shared" si="11"/>
        <v/>
      </c>
      <c r="R44" s="174" t="str">
        <f t="shared" si="12"/>
        <v/>
      </c>
      <c r="S44" s="174" t="str">
        <f t="shared" si="13"/>
        <v/>
      </c>
      <c r="T44" s="174" t="str">
        <f t="shared" si="14"/>
        <v/>
      </c>
      <c r="U44" s="174" t="str">
        <f t="shared" si="15"/>
        <v/>
      </c>
      <c r="V44" s="174" t="str">
        <f t="shared" si="16"/>
        <v/>
      </c>
    </row>
    <row r="45" spans="2:22" ht="130.5" customHeight="1">
      <c r="B45" s="166" t="str">
        <f t="shared" si="8"/>
        <v/>
      </c>
      <c r="C45" s="171">
        <v>150</v>
      </c>
      <c r="D45" s="172">
        <v>130</v>
      </c>
      <c r="E45" s="172" t="s">
        <v>188</v>
      </c>
      <c r="F45" s="173" t="s">
        <v>201</v>
      </c>
      <c r="G45" s="66"/>
      <c r="H45" s="65"/>
      <c r="I45" s="65"/>
      <c r="J45" s="65"/>
      <c r="K45" s="69"/>
      <c r="L45" s="67"/>
      <c r="M45" s="68"/>
      <c r="O45" s="174" t="str">
        <f t="shared" si="9"/>
        <v/>
      </c>
      <c r="P45" s="174" t="str">
        <f t="shared" si="10"/>
        <v/>
      </c>
      <c r="Q45" s="174" t="str">
        <f t="shared" si="11"/>
        <v/>
      </c>
      <c r="R45" s="174" t="str">
        <f t="shared" si="12"/>
        <v/>
      </c>
      <c r="S45" s="174" t="str">
        <f t="shared" si="13"/>
        <v/>
      </c>
      <c r="T45" s="174" t="str">
        <f t="shared" si="14"/>
        <v/>
      </c>
      <c r="U45" s="174" t="str">
        <f t="shared" si="15"/>
        <v/>
      </c>
      <c r="V45" s="174" t="str">
        <f t="shared" si="16"/>
        <v/>
      </c>
    </row>
    <row r="46" spans="2:22" ht="130.5" customHeight="1">
      <c r="B46" s="166" t="str">
        <f t="shared" si="8"/>
        <v/>
      </c>
      <c r="C46" s="171">
        <v>150</v>
      </c>
      <c r="D46" s="172">
        <v>140</v>
      </c>
      <c r="E46" s="172" t="s">
        <v>202</v>
      </c>
      <c r="F46" s="173" t="s">
        <v>255</v>
      </c>
      <c r="G46" s="66"/>
      <c r="H46" s="65"/>
      <c r="I46" s="65"/>
      <c r="J46" s="65"/>
      <c r="K46" s="69"/>
      <c r="L46" s="67"/>
      <c r="M46" s="68"/>
      <c r="O46" s="174" t="str">
        <f t="shared" si="9"/>
        <v/>
      </c>
      <c r="P46" s="174" t="str">
        <f t="shared" si="10"/>
        <v/>
      </c>
      <c r="Q46" s="174" t="str">
        <f t="shared" si="11"/>
        <v/>
      </c>
      <c r="R46" s="174" t="str">
        <f t="shared" si="12"/>
        <v/>
      </c>
      <c r="S46" s="174" t="str">
        <f t="shared" si="13"/>
        <v/>
      </c>
      <c r="T46" s="174" t="str">
        <f t="shared" si="14"/>
        <v/>
      </c>
      <c r="U46" s="174" t="str">
        <f t="shared" si="15"/>
        <v/>
      </c>
      <c r="V46" s="174" t="str">
        <f t="shared" si="16"/>
        <v/>
      </c>
    </row>
    <row r="47" spans="2:22" ht="130.5" customHeight="1">
      <c r="B47" s="166" t="str">
        <f t="shared" si="8"/>
        <v/>
      </c>
      <c r="C47" s="171">
        <v>150</v>
      </c>
      <c r="D47" s="172">
        <v>150</v>
      </c>
      <c r="E47" s="172" t="s">
        <v>203</v>
      </c>
      <c r="F47" s="173" t="s">
        <v>507</v>
      </c>
      <c r="G47" s="66"/>
      <c r="H47" s="65"/>
      <c r="I47" s="65"/>
      <c r="J47" s="65"/>
      <c r="K47" s="69"/>
      <c r="L47" s="67"/>
      <c r="M47" s="68"/>
      <c r="O47" s="174" t="str">
        <f t="shared" si="9"/>
        <v/>
      </c>
      <c r="P47" s="174" t="str">
        <f t="shared" si="10"/>
        <v/>
      </c>
      <c r="Q47" s="174" t="str">
        <f t="shared" si="11"/>
        <v/>
      </c>
      <c r="R47" s="174" t="str">
        <f t="shared" si="12"/>
        <v/>
      </c>
      <c r="S47" s="174" t="str">
        <f t="shared" si="13"/>
        <v/>
      </c>
      <c r="T47" s="174" t="str">
        <f t="shared" si="14"/>
        <v/>
      </c>
      <c r="U47" s="174" t="str">
        <f t="shared" si="15"/>
        <v/>
      </c>
      <c r="V47" s="174" t="str">
        <f t="shared" si="16"/>
        <v/>
      </c>
    </row>
    <row r="48" spans="2:22" ht="130.5" customHeight="1">
      <c r="B48" s="166" t="str">
        <f t="shared" si="8"/>
        <v/>
      </c>
      <c r="C48" s="171">
        <v>150</v>
      </c>
      <c r="D48" s="172">
        <v>160</v>
      </c>
      <c r="E48" s="172" t="s">
        <v>256</v>
      </c>
      <c r="F48" s="173" t="s">
        <v>148</v>
      </c>
      <c r="G48" s="66"/>
      <c r="H48" s="65"/>
      <c r="I48" s="65"/>
      <c r="J48" s="65"/>
      <c r="K48" s="69"/>
      <c r="L48" s="67"/>
      <c r="M48" s="68"/>
      <c r="O48" s="174" t="str">
        <f t="shared" si="9"/>
        <v/>
      </c>
      <c r="P48" s="174" t="str">
        <f t="shared" si="10"/>
        <v/>
      </c>
      <c r="Q48" s="174" t="str">
        <f t="shared" si="11"/>
        <v/>
      </c>
      <c r="R48" s="174" t="str">
        <f t="shared" si="12"/>
        <v/>
      </c>
      <c r="S48" s="174" t="str">
        <f t="shared" si="13"/>
        <v/>
      </c>
      <c r="T48" s="174" t="str">
        <f t="shared" si="14"/>
        <v/>
      </c>
      <c r="U48" s="174" t="str">
        <f t="shared" si="15"/>
        <v/>
      </c>
      <c r="V48" s="174" t="str">
        <f t="shared" si="16"/>
        <v/>
      </c>
    </row>
    <row r="49" spans="2:22" ht="130.5" customHeight="1">
      <c r="B49" s="166" t="str">
        <f t="shared" si="8"/>
        <v/>
      </c>
      <c r="C49" s="171">
        <v>150</v>
      </c>
      <c r="D49" s="172">
        <v>170</v>
      </c>
      <c r="E49" s="172" t="s">
        <v>149</v>
      </c>
      <c r="F49" s="173" t="s">
        <v>150</v>
      </c>
      <c r="G49" s="66"/>
      <c r="H49" s="65"/>
      <c r="I49" s="65"/>
      <c r="J49" s="65"/>
      <c r="K49" s="69"/>
      <c r="L49" s="67"/>
      <c r="M49" s="68"/>
      <c r="O49" s="174" t="str">
        <f t="shared" si="9"/>
        <v/>
      </c>
      <c r="P49" s="174" t="str">
        <f t="shared" si="10"/>
        <v/>
      </c>
      <c r="Q49" s="174" t="str">
        <f t="shared" si="11"/>
        <v/>
      </c>
      <c r="R49" s="174" t="str">
        <f t="shared" si="12"/>
        <v/>
      </c>
      <c r="S49" s="174" t="str">
        <f t="shared" si="13"/>
        <v/>
      </c>
      <c r="T49" s="174" t="str">
        <f t="shared" si="14"/>
        <v/>
      </c>
      <c r="U49" s="174" t="str">
        <f t="shared" si="15"/>
        <v/>
      </c>
      <c r="V49" s="174" t="str">
        <f t="shared" si="16"/>
        <v/>
      </c>
    </row>
    <row r="50" spans="2:22" ht="194.1" customHeight="1">
      <c r="B50" s="166" t="str">
        <f t="shared" si="8"/>
        <v/>
      </c>
      <c r="C50" s="171">
        <v>150</v>
      </c>
      <c r="D50" s="172">
        <v>180</v>
      </c>
      <c r="E50" s="172" t="s">
        <v>551</v>
      </c>
      <c r="F50" s="173" t="s">
        <v>572</v>
      </c>
      <c r="G50" s="66"/>
      <c r="H50" s="65"/>
      <c r="I50" s="65"/>
      <c r="J50" s="65"/>
      <c r="K50" s="69"/>
      <c r="L50" s="67"/>
      <c r="M50" s="68"/>
      <c r="O50" s="174" t="str">
        <f t="shared" si="9"/>
        <v/>
      </c>
      <c r="P50" s="174" t="str">
        <f t="shared" si="10"/>
        <v/>
      </c>
      <c r="Q50" s="174" t="str">
        <f t="shared" si="11"/>
        <v/>
      </c>
      <c r="R50" s="174" t="str">
        <f t="shared" si="12"/>
        <v/>
      </c>
      <c r="S50" s="174" t="str">
        <f t="shared" si="13"/>
        <v/>
      </c>
      <c r="T50" s="174" t="str">
        <f t="shared" si="14"/>
        <v/>
      </c>
      <c r="U50" s="174" t="str">
        <f t="shared" si="15"/>
        <v/>
      </c>
      <c r="V50" s="174" t="str">
        <f t="shared" si="16"/>
        <v/>
      </c>
    </row>
    <row r="51" spans="2:22" ht="194.1" customHeight="1">
      <c r="B51" s="166" t="str">
        <f t="shared" si="8"/>
        <v/>
      </c>
      <c r="C51" s="171">
        <v>150</v>
      </c>
      <c r="D51" s="172">
        <v>185</v>
      </c>
      <c r="E51" s="172" t="s">
        <v>552</v>
      </c>
      <c r="F51" s="173" t="s">
        <v>530</v>
      </c>
      <c r="G51" s="66"/>
      <c r="H51" s="65"/>
      <c r="I51" s="65"/>
      <c r="J51" s="65"/>
      <c r="K51" s="69"/>
      <c r="L51" s="67"/>
      <c r="M51" s="68"/>
      <c r="O51" s="174" t="str">
        <f t="shared" si="9"/>
        <v/>
      </c>
      <c r="P51" s="174" t="str">
        <f t="shared" si="10"/>
        <v/>
      </c>
      <c r="Q51" s="174" t="str">
        <f t="shared" si="11"/>
        <v/>
      </c>
      <c r="R51" s="174" t="str">
        <f t="shared" si="12"/>
        <v/>
      </c>
      <c r="S51" s="174" t="str">
        <f t="shared" si="13"/>
        <v/>
      </c>
      <c r="T51" s="174" t="str">
        <f t="shared" si="14"/>
        <v/>
      </c>
      <c r="U51" s="174" t="str">
        <f t="shared" si="15"/>
        <v/>
      </c>
      <c r="V51" s="174" t="str">
        <f t="shared" si="16"/>
        <v/>
      </c>
    </row>
    <row r="52" spans="2:22" ht="130.5" customHeight="1">
      <c r="B52" s="166" t="str">
        <f t="shared" si="8"/>
        <v/>
      </c>
      <c r="C52" s="171">
        <v>160</v>
      </c>
      <c r="D52" s="172">
        <v>110</v>
      </c>
      <c r="E52" s="172" t="s">
        <v>143</v>
      </c>
      <c r="F52" s="173" t="s">
        <v>144</v>
      </c>
      <c r="G52" s="66"/>
      <c r="H52" s="65"/>
      <c r="I52" s="65"/>
      <c r="J52" s="65"/>
      <c r="K52" s="69"/>
      <c r="L52" s="67"/>
      <c r="M52" s="68"/>
      <c r="O52" s="174" t="str">
        <f t="shared" si="9"/>
        <v/>
      </c>
      <c r="P52" s="174" t="str">
        <f t="shared" si="10"/>
        <v/>
      </c>
      <c r="Q52" s="174" t="str">
        <f t="shared" si="11"/>
        <v/>
      </c>
      <c r="R52" s="174" t="str">
        <f t="shared" si="12"/>
        <v/>
      </c>
      <c r="S52" s="174" t="str">
        <f t="shared" si="13"/>
        <v/>
      </c>
      <c r="T52" s="174" t="str">
        <f t="shared" si="14"/>
        <v/>
      </c>
      <c r="U52" s="174" t="str">
        <f t="shared" si="15"/>
        <v/>
      </c>
      <c r="V52" s="174" t="str">
        <f t="shared" si="16"/>
        <v/>
      </c>
    </row>
    <row r="53" spans="2:22" ht="130.5" customHeight="1">
      <c r="B53" s="166" t="str">
        <f t="shared" si="8"/>
        <v/>
      </c>
      <c r="C53" s="171">
        <v>160</v>
      </c>
      <c r="D53" s="172">
        <v>120</v>
      </c>
      <c r="E53" s="172" t="s">
        <v>145</v>
      </c>
      <c r="F53" s="173" t="s">
        <v>146</v>
      </c>
      <c r="G53" s="66"/>
      <c r="H53" s="65"/>
      <c r="I53" s="65"/>
      <c r="J53" s="65"/>
      <c r="K53" s="69"/>
      <c r="L53" s="67"/>
      <c r="M53" s="68"/>
      <c r="O53" s="174" t="str">
        <f t="shared" si="9"/>
        <v/>
      </c>
      <c r="P53" s="174" t="str">
        <f t="shared" si="10"/>
        <v/>
      </c>
      <c r="Q53" s="174" t="str">
        <f t="shared" si="11"/>
        <v/>
      </c>
      <c r="R53" s="174" t="str">
        <f t="shared" si="12"/>
        <v/>
      </c>
      <c r="S53" s="174" t="str">
        <f t="shared" si="13"/>
        <v/>
      </c>
      <c r="T53" s="174" t="str">
        <f t="shared" si="14"/>
        <v/>
      </c>
      <c r="U53" s="174" t="str">
        <f t="shared" si="15"/>
        <v/>
      </c>
      <c r="V53" s="174" t="str">
        <f t="shared" si="16"/>
        <v/>
      </c>
    </row>
    <row r="54" spans="2:22" ht="130.5" customHeight="1">
      <c r="B54" s="166" t="str">
        <f t="shared" si="8"/>
        <v/>
      </c>
      <c r="C54" s="171">
        <v>160</v>
      </c>
      <c r="D54" s="172">
        <v>130</v>
      </c>
      <c r="E54" s="172" t="s">
        <v>147</v>
      </c>
      <c r="F54" s="173" t="s">
        <v>93</v>
      </c>
      <c r="G54" s="66"/>
      <c r="H54" s="65"/>
      <c r="I54" s="65"/>
      <c r="J54" s="65"/>
      <c r="K54" s="69"/>
      <c r="L54" s="67"/>
      <c r="M54" s="68"/>
      <c r="O54" s="174" t="str">
        <f t="shared" si="9"/>
        <v/>
      </c>
      <c r="P54" s="174" t="str">
        <f t="shared" si="10"/>
        <v/>
      </c>
      <c r="Q54" s="174" t="str">
        <f t="shared" si="11"/>
        <v/>
      </c>
      <c r="R54" s="174" t="str">
        <f t="shared" si="12"/>
        <v/>
      </c>
      <c r="S54" s="174" t="str">
        <f t="shared" si="13"/>
        <v/>
      </c>
      <c r="T54" s="174" t="str">
        <f t="shared" si="14"/>
        <v/>
      </c>
      <c r="U54" s="174" t="str">
        <f t="shared" si="15"/>
        <v/>
      </c>
      <c r="V54" s="174" t="str">
        <f t="shared" si="16"/>
        <v/>
      </c>
    </row>
    <row r="55" spans="2:22" ht="167.1" customHeight="1">
      <c r="B55" s="166" t="str">
        <f t="shared" si="8"/>
        <v/>
      </c>
      <c r="C55" s="171">
        <v>160</v>
      </c>
      <c r="D55" s="172">
        <v>140</v>
      </c>
      <c r="E55" s="172" t="s">
        <v>539</v>
      </c>
      <c r="F55" s="173" t="s">
        <v>525</v>
      </c>
      <c r="G55" s="66"/>
      <c r="H55" s="65"/>
      <c r="I55" s="65"/>
      <c r="J55" s="65"/>
      <c r="K55" s="69"/>
      <c r="L55" s="67"/>
      <c r="M55" s="68"/>
      <c r="O55" s="174" t="str">
        <f t="shared" si="9"/>
        <v/>
      </c>
      <c r="P55" s="174" t="str">
        <f t="shared" si="10"/>
        <v/>
      </c>
      <c r="Q55" s="174" t="str">
        <f t="shared" si="11"/>
        <v/>
      </c>
      <c r="R55" s="174" t="str">
        <f t="shared" si="12"/>
        <v/>
      </c>
      <c r="S55" s="174" t="str">
        <f t="shared" si="13"/>
        <v/>
      </c>
      <c r="T55" s="174" t="str">
        <f t="shared" si="14"/>
        <v/>
      </c>
      <c r="U55" s="174" t="str">
        <f t="shared" si="15"/>
        <v/>
      </c>
      <c r="V55" s="174" t="str">
        <f t="shared" si="16"/>
        <v/>
      </c>
    </row>
    <row r="56" spans="2:22" ht="195.95" customHeight="1">
      <c r="B56" s="166" t="str">
        <f t="shared" si="8"/>
        <v/>
      </c>
      <c r="C56" s="171">
        <v>160</v>
      </c>
      <c r="D56" s="172">
        <v>145</v>
      </c>
      <c r="E56" s="172" t="s">
        <v>553</v>
      </c>
      <c r="F56" s="173" t="s">
        <v>526</v>
      </c>
      <c r="G56" s="66"/>
      <c r="H56" s="65"/>
      <c r="I56" s="65"/>
      <c r="J56" s="65"/>
      <c r="K56" s="69"/>
      <c r="L56" s="67"/>
      <c r="M56" s="68"/>
      <c r="O56" s="174" t="str">
        <f t="shared" si="9"/>
        <v/>
      </c>
      <c r="P56" s="174" t="str">
        <f t="shared" si="10"/>
        <v/>
      </c>
      <c r="Q56" s="174" t="str">
        <f t="shared" si="11"/>
        <v/>
      </c>
      <c r="R56" s="174" t="str">
        <f t="shared" si="12"/>
        <v/>
      </c>
      <c r="S56" s="174" t="str">
        <f t="shared" si="13"/>
        <v/>
      </c>
      <c r="T56" s="174" t="str">
        <f t="shared" si="14"/>
        <v/>
      </c>
      <c r="U56" s="174" t="str">
        <f t="shared" si="15"/>
        <v/>
      </c>
      <c r="V56" s="174" t="str">
        <f t="shared" si="16"/>
        <v/>
      </c>
    </row>
    <row r="57" spans="2:22" ht="130.5" customHeight="1">
      <c r="B57" s="166" t="str">
        <f t="shared" si="8"/>
        <v/>
      </c>
      <c r="C57" s="171">
        <v>160</v>
      </c>
      <c r="D57" s="172">
        <v>150</v>
      </c>
      <c r="E57" s="172" t="s">
        <v>159</v>
      </c>
      <c r="F57" s="173" t="s">
        <v>265</v>
      </c>
      <c r="G57" s="66"/>
      <c r="H57" s="65"/>
      <c r="I57" s="65"/>
      <c r="J57" s="65"/>
      <c r="K57" s="69"/>
      <c r="L57" s="67"/>
      <c r="M57" s="68"/>
      <c r="O57" s="174" t="str">
        <f t="shared" si="9"/>
        <v/>
      </c>
      <c r="P57" s="174" t="str">
        <f t="shared" si="10"/>
        <v/>
      </c>
      <c r="Q57" s="174" t="str">
        <f t="shared" si="11"/>
        <v/>
      </c>
      <c r="R57" s="174" t="str">
        <f t="shared" si="12"/>
        <v/>
      </c>
      <c r="S57" s="174" t="str">
        <f t="shared" si="13"/>
        <v/>
      </c>
      <c r="T57" s="174" t="str">
        <f t="shared" si="14"/>
        <v/>
      </c>
      <c r="U57" s="174" t="str">
        <f t="shared" si="15"/>
        <v/>
      </c>
      <c r="V57" s="174" t="str">
        <f t="shared" si="16"/>
        <v/>
      </c>
    </row>
    <row r="58" spans="2:22" ht="130.5" customHeight="1">
      <c r="B58" s="166" t="str">
        <f t="shared" si="8"/>
        <v/>
      </c>
      <c r="C58" s="171">
        <v>170</v>
      </c>
      <c r="D58" s="172">
        <v>110</v>
      </c>
      <c r="E58" s="172" t="s">
        <v>266</v>
      </c>
      <c r="F58" s="173" t="s">
        <v>213</v>
      </c>
      <c r="G58" s="66"/>
      <c r="H58" s="65"/>
      <c r="I58" s="65"/>
      <c r="J58" s="65"/>
      <c r="K58" s="69"/>
      <c r="L58" s="67"/>
      <c r="M58" s="68"/>
      <c r="O58" s="174" t="str">
        <f t="shared" si="9"/>
        <v/>
      </c>
      <c r="P58" s="174" t="str">
        <f t="shared" si="10"/>
        <v/>
      </c>
      <c r="Q58" s="174" t="str">
        <f t="shared" si="11"/>
        <v/>
      </c>
      <c r="R58" s="174" t="str">
        <f t="shared" si="12"/>
        <v/>
      </c>
      <c r="S58" s="174" t="str">
        <f t="shared" si="13"/>
        <v/>
      </c>
      <c r="T58" s="174" t="str">
        <f t="shared" si="14"/>
        <v/>
      </c>
      <c r="U58" s="174" t="str">
        <f t="shared" si="15"/>
        <v/>
      </c>
      <c r="V58" s="174" t="str">
        <f t="shared" si="16"/>
        <v/>
      </c>
    </row>
    <row r="59" spans="2:22" ht="130.5" customHeight="1">
      <c r="B59" s="166" t="str">
        <f t="shared" si="8"/>
        <v/>
      </c>
      <c r="C59" s="171">
        <v>170</v>
      </c>
      <c r="D59" s="172">
        <v>120</v>
      </c>
      <c r="E59" s="172" t="s">
        <v>214</v>
      </c>
      <c r="F59" s="173" t="s">
        <v>102</v>
      </c>
      <c r="G59" s="66"/>
      <c r="H59" s="65"/>
      <c r="I59" s="65"/>
      <c r="J59" s="65"/>
      <c r="K59" s="69"/>
      <c r="L59" s="67"/>
      <c r="M59" s="68"/>
      <c r="O59" s="174" t="str">
        <f t="shared" si="9"/>
        <v/>
      </c>
      <c r="P59" s="174" t="str">
        <f t="shared" si="10"/>
        <v/>
      </c>
      <c r="Q59" s="174" t="str">
        <f t="shared" si="11"/>
        <v/>
      </c>
      <c r="R59" s="174" t="str">
        <f t="shared" si="12"/>
        <v/>
      </c>
      <c r="S59" s="174" t="str">
        <f t="shared" si="13"/>
        <v/>
      </c>
      <c r="T59" s="174" t="str">
        <f t="shared" si="14"/>
        <v/>
      </c>
      <c r="U59" s="174" t="str">
        <f t="shared" si="15"/>
        <v/>
      </c>
      <c r="V59" s="174" t="str">
        <f t="shared" si="16"/>
        <v/>
      </c>
    </row>
    <row r="60" spans="2:22" ht="130.5" customHeight="1">
      <c r="B60" s="166" t="str">
        <f t="shared" si="8"/>
        <v/>
      </c>
      <c r="C60" s="171">
        <v>170</v>
      </c>
      <c r="D60" s="172">
        <v>130</v>
      </c>
      <c r="E60" s="172" t="s">
        <v>103</v>
      </c>
      <c r="F60" s="173" t="s">
        <v>160</v>
      </c>
      <c r="G60" s="66"/>
      <c r="H60" s="65"/>
      <c r="I60" s="65"/>
      <c r="J60" s="65"/>
      <c r="K60" s="69"/>
      <c r="L60" s="67"/>
      <c r="M60" s="68"/>
      <c r="O60" s="174" t="str">
        <f t="shared" si="9"/>
        <v/>
      </c>
      <c r="P60" s="174" t="str">
        <f t="shared" si="10"/>
        <v/>
      </c>
      <c r="Q60" s="174" t="str">
        <f t="shared" si="11"/>
        <v/>
      </c>
      <c r="R60" s="174" t="str">
        <f t="shared" si="12"/>
        <v/>
      </c>
      <c r="S60" s="174" t="str">
        <f t="shared" si="13"/>
        <v/>
      </c>
      <c r="T60" s="174" t="str">
        <f t="shared" si="14"/>
        <v/>
      </c>
      <c r="U60" s="174" t="str">
        <f t="shared" si="15"/>
        <v/>
      </c>
      <c r="V60" s="174" t="str">
        <f t="shared" si="16"/>
        <v/>
      </c>
    </row>
    <row r="61" spans="2:22" ht="130.5" customHeight="1">
      <c r="B61" s="166" t="str">
        <f t="shared" si="8"/>
        <v/>
      </c>
      <c r="C61" s="171">
        <v>180</v>
      </c>
      <c r="D61" s="172">
        <v>110</v>
      </c>
      <c r="E61" s="172" t="s">
        <v>109</v>
      </c>
      <c r="F61" s="173" t="s">
        <v>1</v>
      </c>
      <c r="G61" s="66"/>
      <c r="H61" s="65"/>
      <c r="I61" s="65"/>
      <c r="J61" s="65"/>
      <c r="K61" s="69"/>
      <c r="L61" s="67"/>
      <c r="M61" s="68"/>
      <c r="O61" s="174" t="str">
        <f t="shared" si="9"/>
        <v/>
      </c>
      <c r="P61" s="174" t="str">
        <f t="shared" si="10"/>
        <v/>
      </c>
      <c r="Q61" s="174" t="str">
        <f t="shared" si="11"/>
        <v/>
      </c>
      <c r="R61" s="174" t="str">
        <f t="shared" si="12"/>
        <v/>
      </c>
      <c r="S61" s="174" t="str">
        <f t="shared" si="13"/>
        <v/>
      </c>
      <c r="T61" s="174" t="str">
        <f t="shared" si="14"/>
        <v/>
      </c>
      <c r="U61" s="174" t="str">
        <f t="shared" si="15"/>
        <v/>
      </c>
      <c r="V61" s="174" t="str">
        <f t="shared" si="16"/>
        <v/>
      </c>
    </row>
    <row r="62" spans="2:22" ht="130.5" customHeight="1">
      <c r="B62" s="166" t="str">
        <f t="shared" si="8"/>
        <v/>
      </c>
      <c r="C62" s="171">
        <v>180</v>
      </c>
      <c r="D62" s="172">
        <v>120</v>
      </c>
      <c r="E62" s="172" t="s">
        <v>2</v>
      </c>
      <c r="F62" s="173" t="s">
        <v>52</v>
      </c>
      <c r="G62" s="66"/>
      <c r="H62" s="65"/>
      <c r="I62" s="65"/>
      <c r="J62" s="65"/>
      <c r="K62" s="69"/>
      <c r="L62" s="67"/>
      <c r="M62" s="68"/>
      <c r="O62" s="174" t="str">
        <f t="shared" si="9"/>
        <v/>
      </c>
      <c r="P62" s="174" t="str">
        <f t="shared" si="10"/>
        <v/>
      </c>
      <c r="Q62" s="174" t="str">
        <f t="shared" si="11"/>
        <v/>
      </c>
      <c r="R62" s="174" t="str">
        <f t="shared" si="12"/>
        <v/>
      </c>
      <c r="S62" s="174" t="str">
        <f t="shared" si="13"/>
        <v/>
      </c>
      <c r="T62" s="174" t="str">
        <f t="shared" si="14"/>
        <v/>
      </c>
      <c r="U62" s="174" t="str">
        <f t="shared" si="15"/>
        <v/>
      </c>
      <c r="V62" s="174" t="str">
        <f t="shared" si="16"/>
        <v/>
      </c>
    </row>
    <row r="63" spans="2:22" ht="130.5" customHeight="1">
      <c r="B63" s="166" t="str">
        <f t="shared" si="8"/>
        <v/>
      </c>
      <c r="C63" s="171">
        <v>180</v>
      </c>
      <c r="D63" s="172">
        <v>130</v>
      </c>
      <c r="E63" s="172" t="s">
        <v>53</v>
      </c>
      <c r="F63" s="173" t="s">
        <v>54</v>
      </c>
      <c r="G63" s="66"/>
      <c r="H63" s="65"/>
      <c r="I63" s="65"/>
      <c r="J63" s="65"/>
      <c r="K63" s="69"/>
      <c r="L63" s="67"/>
      <c r="M63" s="68"/>
      <c r="O63" s="174" t="str">
        <f t="shared" si="9"/>
        <v/>
      </c>
      <c r="P63" s="174" t="str">
        <f t="shared" si="10"/>
        <v/>
      </c>
      <c r="Q63" s="174" t="str">
        <f t="shared" si="11"/>
        <v/>
      </c>
      <c r="R63" s="174" t="str">
        <f t="shared" si="12"/>
        <v/>
      </c>
      <c r="S63" s="174" t="str">
        <f t="shared" si="13"/>
        <v/>
      </c>
      <c r="T63" s="174" t="str">
        <f t="shared" si="14"/>
        <v/>
      </c>
      <c r="U63" s="174" t="str">
        <f t="shared" si="15"/>
        <v/>
      </c>
      <c r="V63" s="174" t="str">
        <f t="shared" si="16"/>
        <v/>
      </c>
    </row>
    <row r="64" spans="2:22" ht="130.5" customHeight="1">
      <c r="B64" s="166" t="str">
        <f t="shared" si="8"/>
        <v/>
      </c>
      <c r="C64" s="171">
        <v>180</v>
      </c>
      <c r="D64" s="172">
        <v>140</v>
      </c>
      <c r="E64" s="172" t="s">
        <v>55</v>
      </c>
      <c r="F64" s="173" t="s">
        <v>56</v>
      </c>
      <c r="G64" s="66"/>
      <c r="H64" s="65"/>
      <c r="I64" s="65"/>
      <c r="J64" s="65"/>
      <c r="K64" s="69"/>
      <c r="L64" s="67"/>
      <c r="M64" s="68"/>
      <c r="O64" s="174" t="str">
        <f t="shared" si="9"/>
        <v/>
      </c>
      <c r="P64" s="174" t="str">
        <f t="shared" si="10"/>
        <v/>
      </c>
      <c r="Q64" s="174" t="str">
        <f t="shared" si="11"/>
        <v/>
      </c>
      <c r="R64" s="174" t="str">
        <f t="shared" si="12"/>
        <v/>
      </c>
      <c r="S64" s="174" t="str">
        <f t="shared" si="13"/>
        <v/>
      </c>
      <c r="T64" s="174" t="str">
        <f t="shared" si="14"/>
        <v/>
      </c>
      <c r="U64" s="174" t="str">
        <f t="shared" si="15"/>
        <v/>
      </c>
      <c r="V64" s="174" t="str">
        <f t="shared" si="16"/>
        <v/>
      </c>
    </row>
    <row r="65" spans="2:22" ht="130.5" customHeight="1">
      <c r="B65" s="166" t="str">
        <f t="shared" si="8"/>
        <v/>
      </c>
      <c r="C65" s="171">
        <v>180</v>
      </c>
      <c r="D65" s="172">
        <v>170</v>
      </c>
      <c r="E65" s="172" t="s">
        <v>57</v>
      </c>
      <c r="F65" s="173" t="s">
        <v>22</v>
      </c>
      <c r="G65" s="66"/>
      <c r="H65" s="65"/>
      <c r="I65" s="65"/>
      <c r="J65" s="65"/>
      <c r="K65" s="69"/>
      <c r="L65" s="67"/>
      <c r="M65" s="68"/>
      <c r="O65" s="174" t="str">
        <f t="shared" si="9"/>
        <v/>
      </c>
      <c r="P65" s="174" t="str">
        <f t="shared" si="10"/>
        <v/>
      </c>
      <c r="Q65" s="174" t="str">
        <f t="shared" si="11"/>
        <v/>
      </c>
      <c r="R65" s="174" t="str">
        <f t="shared" si="12"/>
        <v/>
      </c>
      <c r="S65" s="174" t="str">
        <f t="shared" si="13"/>
        <v/>
      </c>
      <c r="T65" s="174" t="str">
        <f t="shared" si="14"/>
        <v/>
      </c>
      <c r="U65" s="174" t="str">
        <f t="shared" si="15"/>
        <v/>
      </c>
      <c r="V65" s="174" t="str">
        <f t="shared" si="16"/>
        <v/>
      </c>
    </row>
    <row r="66" spans="2:22" ht="130.5" customHeight="1">
      <c r="B66" s="166" t="str">
        <f t="shared" si="8"/>
        <v/>
      </c>
      <c r="C66" s="171">
        <v>180</v>
      </c>
      <c r="D66" s="172">
        <v>180</v>
      </c>
      <c r="E66" s="172" t="s">
        <v>23</v>
      </c>
      <c r="F66" s="173" t="s">
        <v>24</v>
      </c>
      <c r="G66" s="66"/>
      <c r="H66" s="65"/>
      <c r="I66" s="65"/>
      <c r="J66" s="65"/>
      <c r="K66" s="69"/>
      <c r="L66" s="67"/>
      <c r="M66" s="68"/>
      <c r="O66" s="174" t="str">
        <f t="shared" si="9"/>
        <v/>
      </c>
      <c r="P66" s="174" t="str">
        <f t="shared" si="10"/>
        <v/>
      </c>
      <c r="Q66" s="174" t="str">
        <f t="shared" si="11"/>
        <v/>
      </c>
      <c r="R66" s="174" t="str">
        <f t="shared" si="12"/>
        <v/>
      </c>
      <c r="S66" s="174" t="str">
        <f t="shared" si="13"/>
        <v/>
      </c>
      <c r="T66" s="174" t="str">
        <f t="shared" si="14"/>
        <v/>
      </c>
      <c r="U66" s="174" t="str">
        <f t="shared" si="15"/>
        <v/>
      </c>
      <c r="V66" s="174" t="str">
        <f t="shared" si="16"/>
        <v/>
      </c>
    </row>
    <row r="67" spans="2:22" ht="130.5" customHeight="1">
      <c r="B67" s="166" t="str">
        <f t="shared" si="8"/>
        <v/>
      </c>
      <c r="C67" s="171">
        <v>180</v>
      </c>
      <c r="D67" s="172">
        <v>190</v>
      </c>
      <c r="E67" s="172" t="s">
        <v>25</v>
      </c>
      <c r="F67" s="173" t="s">
        <v>26</v>
      </c>
      <c r="G67" s="66"/>
      <c r="H67" s="65"/>
      <c r="I67" s="65"/>
      <c r="J67" s="65"/>
      <c r="K67" s="69"/>
      <c r="L67" s="67"/>
      <c r="M67" s="68"/>
      <c r="O67" s="174" t="str">
        <f t="shared" si="9"/>
        <v/>
      </c>
      <c r="P67" s="174" t="str">
        <f t="shared" si="10"/>
        <v/>
      </c>
      <c r="Q67" s="174" t="str">
        <f t="shared" si="11"/>
        <v/>
      </c>
      <c r="R67" s="174" t="str">
        <f t="shared" si="12"/>
        <v/>
      </c>
      <c r="S67" s="174" t="str">
        <f t="shared" si="13"/>
        <v/>
      </c>
      <c r="T67" s="174" t="str">
        <f t="shared" si="14"/>
        <v/>
      </c>
      <c r="U67" s="174" t="str">
        <f t="shared" si="15"/>
        <v/>
      </c>
      <c r="V67" s="174" t="str">
        <f t="shared" si="16"/>
        <v/>
      </c>
    </row>
    <row r="68" spans="2:22" ht="130.5" customHeight="1">
      <c r="B68" s="166" t="str">
        <f t="shared" si="8"/>
        <v/>
      </c>
      <c r="C68" s="171">
        <v>180</v>
      </c>
      <c r="D68" s="172">
        <v>200</v>
      </c>
      <c r="E68" s="172" t="s">
        <v>14</v>
      </c>
      <c r="F68" s="173" t="s">
        <v>15</v>
      </c>
      <c r="G68" s="66"/>
      <c r="H68" s="65"/>
      <c r="I68" s="65"/>
      <c r="J68" s="65"/>
      <c r="K68" s="69"/>
      <c r="L68" s="67"/>
      <c r="M68" s="68"/>
      <c r="O68" s="174" t="str">
        <f t="shared" si="9"/>
        <v/>
      </c>
      <c r="P68" s="174" t="str">
        <f t="shared" si="10"/>
        <v/>
      </c>
      <c r="Q68" s="174" t="str">
        <f t="shared" si="11"/>
        <v/>
      </c>
      <c r="R68" s="174" t="str">
        <f t="shared" si="12"/>
        <v/>
      </c>
      <c r="S68" s="174" t="str">
        <f t="shared" si="13"/>
        <v/>
      </c>
      <c r="T68" s="174" t="str">
        <f t="shared" si="14"/>
        <v/>
      </c>
      <c r="U68" s="174" t="str">
        <f t="shared" si="15"/>
        <v/>
      </c>
      <c r="V68" s="174" t="str">
        <f t="shared" si="16"/>
        <v/>
      </c>
    </row>
    <row r="69" spans="2:22" ht="130.5" customHeight="1">
      <c r="B69" s="166" t="str">
        <f t="shared" si="8"/>
        <v/>
      </c>
      <c r="C69" s="171">
        <v>180</v>
      </c>
      <c r="D69" s="172">
        <v>210</v>
      </c>
      <c r="E69" s="172" t="s">
        <v>71</v>
      </c>
      <c r="F69" s="173" t="s">
        <v>451</v>
      </c>
      <c r="G69" s="66"/>
      <c r="H69" s="65"/>
      <c r="I69" s="65"/>
      <c r="J69" s="65"/>
      <c r="K69" s="69"/>
      <c r="L69" s="67"/>
      <c r="M69" s="68"/>
      <c r="O69" s="174" t="str">
        <f t="shared" si="9"/>
        <v/>
      </c>
      <c r="P69" s="174" t="str">
        <f t="shared" si="10"/>
        <v/>
      </c>
      <c r="Q69" s="174" t="str">
        <f t="shared" si="11"/>
        <v/>
      </c>
      <c r="R69" s="174" t="str">
        <f t="shared" si="12"/>
        <v/>
      </c>
      <c r="S69" s="174" t="str">
        <f t="shared" si="13"/>
        <v/>
      </c>
      <c r="T69" s="174" t="str">
        <f t="shared" si="14"/>
        <v/>
      </c>
      <c r="U69" s="174" t="str">
        <f t="shared" si="15"/>
        <v/>
      </c>
      <c r="V69" s="174" t="str">
        <f t="shared" si="16"/>
        <v/>
      </c>
    </row>
    <row r="70" spans="2:22" ht="130.5" customHeight="1">
      <c r="B70" s="166" t="str">
        <f t="shared" si="8"/>
        <v/>
      </c>
      <c r="C70" s="171">
        <v>180</v>
      </c>
      <c r="D70" s="172">
        <v>220</v>
      </c>
      <c r="E70" s="172" t="s">
        <v>452</v>
      </c>
      <c r="F70" s="173" t="s">
        <v>435</v>
      </c>
      <c r="G70" s="66"/>
      <c r="H70" s="65"/>
      <c r="I70" s="65"/>
      <c r="J70" s="65"/>
      <c r="K70" s="69"/>
      <c r="L70" s="67"/>
      <c r="M70" s="68"/>
      <c r="O70" s="174" t="str">
        <f t="shared" si="9"/>
        <v/>
      </c>
      <c r="P70" s="174" t="str">
        <f t="shared" si="10"/>
        <v/>
      </c>
      <c r="Q70" s="174" t="str">
        <f t="shared" si="11"/>
        <v/>
      </c>
      <c r="R70" s="174" t="str">
        <f t="shared" si="12"/>
        <v/>
      </c>
      <c r="S70" s="174" t="str">
        <f t="shared" si="13"/>
        <v/>
      </c>
      <c r="T70" s="174" t="str">
        <f t="shared" si="14"/>
        <v/>
      </c>
      <c r="U70" s="174" t="str">
        <f t="shared" si="15"/>
        <v/>
      </c>
      <c r="V70" s="174" t="str">
        <f t="shared" si="16"/>
        <v/>
      </c>
    </row>
    <row r="71" spans="2:22" ht="130.5" customHeight="1">
      <c r="B71" s="166" t="str">
        <f t="shared" si="8"/>
        <v/>
      </c>
      <c r="C71" s="171">
        <v>190</v>
      </c>
      <c r="D71" s="172">
        <v>110</v>
      </c>
      <c r="E71" s="172" t="s">
        <v>116</v>
      </c>
      <c r="F71" s="173" t="s">
        <v>117</v>
      </c>
      <c r="G71" s="66"/>
      <c r="H71" s="65"/>
      <c r="I71" s="65"/>
      <c r="J71" s="65"/>
      <c r="K71" s="69"/>
      <c r="L71" s="67"/>
      <c r="M71" s="68"/>
      <c r="O71" s="174" t="str">
        <f t="shared" si="9"/>
        <v/>
      </c>
      <c r="P71" s="174" t="str">
        <f t="shared" si="10"/>
        <v/>
      </c>
      <c r="Q71" s="174" t="str">
        <f t="shared" si="11"/>
        <v/>
      </c>
      <c r="R71" s="174" t="str">
        <f t="shared" si="12"/>
        <v/>
      </c>
      <c r="S71" s="174" t="str">
        <f t="shared" si="13"/>
        <v/>
      </c>
      <c r="T71" s="174" t="str">
        <f t="shared" si="14"/>
        <v/>
      </c>
      <c r="U71" s="174" t="str">
        <f t="shared" si="15"/>
        <v/>
      </c>
      <c r="V71" s="174" t="str">
        <f t="shared" si="16"/>
        <v/>
      </c>
    </row>
    <row r="72" spans="2:22" ht="130.5" customHeight="1">
      <c r="B72" s="166" t="str">
        <f t="shared" si="8"/>
        <v/>
      </c>
      <c r="C72" s="171">
        <v>190</v>
      </c>
      <c r="D72" s="172">
        <v>120</v>
      </c>
      <c r="E72" s="172" t="s">
        <v>118</v>
      </c>
      <c r="F72" s="173" t="s">
        <v>119</v>
      </c>
      <c r="G72" s="66"/>
      <c r="H72" s="65"/>
      <c r="I72" s="65"/>
      <c r="J72" s="65"/>
      <c r="K72" s="69"/>
      <c r="L72" s="67"/>
      <c r="M72" s="68"/>
      <c r="O72" s="174" t="str">
        <f t="shared" si="9"/>
        <v/>
      </c>
      <c r="P72" s="174" t="str">
        <f t="shared" si="10"/>
        <v/>
      </c>
      <c r="Q72" s="174" t="str">
        <f t="shared" si="11"/>
        <v/>
      </c>
      <c r="R72" s="174" t="str">
        <f t="shared" si="12"/>
        <v/>
      </c>
      <c r="S72" s="174" t="str">
        <f t="shared" si="13"/>
        <v/>
      </c>
      <c r="T72" s="174" t="str">
        <f t="shared" si="14"/>
        <v/>
      </c>
      <c r="U72" s="174" t="str">
        <f t="shared" si="15"/>
        <v/>
      </c>
      <c r="V72" s="174" t="str">
        <f t="shared" si="16"/>
        <v/>
      </c>
    </row>
    <row r="73" spans="2:22" ht="130.5" customHeight="1">
      <c r="B73" s="166" t="str">
        <f t="shared" si="8"/>
        <v/>
      </c>
      <c r="C73" s="171">
        <v>190</v>
      </c>
      <c r="D73" s="172">
        <v>130</v>
      </c>
      <c r="E73" s="172" t="s">
        <v>120</v>
      </c>
      <c r="F73" s="173" t="s">
        <v>121</v>
      </c>
      <c r="G73" s="66"/>
      <c r="H73" s="65"/>
      <c r="I73" s="65"/>
      <c r="J73" s="65"/>
      <c r="K73" s="69"/>
      <c r="L73" s="67"/>
      <c r="M73" s="68"/>
      <c r="O73" s="174" t="str">
        <f t="shared" si="9"/>
        <v/>
      </c>
      <c r="P73" s="174" t="str">
        <f t="shared" si="10"/>
        <v/>
      </c>
      <c r="Q73" s="174" t="str">
        <f t="shared" si="11"/>
        <v/>
      </c>
      <c r="R73" s="174" t="str">
        <f t="shared" si="12"/>
        <v/>
      </c>
      <c r="S73" s="174" t="str">
        <f t="shared" si="13"/>
        <v/>
      </c>
      <c r="T73" s="174" t="str">
        <f t="shared" si="14"/>
        <v/>
      </c>
      <c r="U73" s="174" t="str">
        <f t="shared" si="15"/>
        <v/>
      </c>
      <c r="V73" s="174" t="str">
        <f t="shared" si="16"/>
        <v/>
      </c>
    </row>
    <row r="74" spans="2:22" ht="130.5" customHeight="1">
      <c r="B74" s="166" t="str">
        <f t="shared" si="8"/>
        <v/>
      </c>
      <c r="C74" s="171">
        <v>200</v>
      </c>
      <c r="D74" s="172">
        <v>110</v>
      </c>
      <c r="E74" s="172" t="s">
        <v>382</v>
      </c>
      <c r="F74" s="173" t="s">
        <v>369</v>
      </c>
      <c r="G74" s="66"/>
      <c r="H74" s="65"/>
      <c r="I74" s="65"/>
      <c r="J74" s="65"/>
      <c r="K74" s="69"/>
      <c r="L74" s="67"/>
      <c r="M74" s="68"/>
      <c r="O74" s="174" t="str">
        <f t="shared" si="9"/>
        <v/>
      </c>
      <c r="P74" s="174" t="str">
        <f t="shared" si="10"/>
        <v/>
      </c>
      <c r="Q74" s="174" t="str">
        <f t="shared" si="11"/>
        <v/>
      </c>
      <c r="R74" s="174" t="str">
        <f t="shared" si="12"/>
        <v/>
      </c>
      <c r="S74" s="174" t="str">
        <f t="shared" si="13"/>
        <v/>
      </c>
      <c r="T74" s="174" t="str">
        <f t="shared" si="14"/>
        <v/>
      </c>
      <c r="U74" s="174" t="str">
        <f t="shared" si="15"/>
        <v/>
      </c>
      <c r="V74" s="174" t="str">
        <f t="shared" si="16"/>
        <v/>
      </c>
    </row>
    <row r="75" spans="2:22" ht="130.5" customHeight="1">
      <c r="B75" s="166" t="str">
        <f t="shared" ref="B75:B138" si="25">IF(NOT(O75=""),"Check Data Warnings This Row",IF(NOT(P75=""),"Check Data Warnings This Row",IF(NOT(Q75=""),"Check Data Warnings This Row",IF(NOT(R75=""),"Check Data Warnings This Row",IF(NOT(S75=""),"Check Data Warnings This Row",IF(NOT(T75=""),"Check Data Warnings This Row",IF(NOT(U75=""),"Check Data Warnings This Row",IF(NOT(V75=""),"Check Data Warnings This Row",""))))))))</f>
        <v/>
      </c>
      <c r="C75" s="171">
        <v>200</v>
      </c>
      <c r="D75" s="172">
        <v>120</v>
      </c>
      <c r="E75" s="172" t="s">
        <v>370</v>
      </c>
      <c r="F75" s="173" t="s">
        <v>371</v>
      </c>
      <c r="G75" s="66"/>
      <c r="H75" s="65"/>
      <c r="I75" s="65"/>
      <c r="J75" s="65"/>
      <c r="K75" s="69"/>
      <c r="L75" s="67"/>
      <c r="M75" s="68"/>
      <c r="O75" s="174" t="str">
        <f t="shared" si="9"/>
        <v/>
      </c>
      <c r="P75" s="174" t="str">
        <f t="shared" si="10"/>
        <v/>
      </c>
      <c r="Q75" s="174" t="str">
        <f t="shared" si="11"/>
        <v/>
      </c>
      <c r="R75" s="174" t="str">
        <f t="shared" si="12"/>
        <v/>
      </c>
      <c r="S75" s="174" t="str">
        <f t="shared" si="13"/>
        <v/>
      </c>
      <c r="T75" s="174" t="str">
        <f t="shared" si="14"/>
        <v/>
      </c>
      <c r="U75" s="174" t="str">
        <f t="shared" si="15"/>
        <v/>
      </c>
      <c r="V75" s="174" t="str">
        <f t="shared" si="16"/>
        <v/>
      </c>
    </row>
    <row r="76" spans="2:22" ht="130.5" customHeight="1">
      <c r="B76" s="166" t="str">
        <f t="shared" si="25"/>
        <v/>
      </c>
      <c r="C76" s="171">
        <v>200</v>
      </c>
      <c r="D76" s="172">
        <v>130</v>
      </c>
      <c r="E76" s="172" t="s">
        <v>372</v>
      </c>
      <c r="F76" s="173" t="s">
        <v>373</v>
      </c>
      <c r="G76" s="66"/>
      <c r="H76" s="65"/>
      <c r="I76" s="65"/>
      <c r="J76" s="65"/>
      <c r="K76" s="69"/>
      <c r="L76" s="67"/>
      <c r="M76" s="68"/>
      <c r="O76" s="174" t="str">
        <f t="shared" ref="O76:O138" si="26">IF(COUNTA(G76:M76)=0,"",IF(COUNTA(G76:M76)&lt;7,"Please fill in all cells in the row",""))</f>
        <v/>
      </c>
      <c r="P76" s="174" t="str">
        <f t="shared" ref="P76:P138" si="27">IF(COUNTA(G76:M76)=0,"",IF(ISNUMBER(G76),IF(ISNUMBER(H76),IF(ISNUMBER(I76),IF(ISNUMBER(J76),IF(ISNUMBER(K76),"","Check Numberic Cell Values"),"Check Numberic Cell Values"),"Check Numberic Cell Values"),"Check Numberic Cell Values"),"Check Numberic Cell Values"))</f>
        <v/>
      </c>
      <c r="Q76" s="174" t="str">
        <f t="shared" ref="Q76:Q138" si="28">IF(COUNTA(G76:M76)=0,"",IF(K76&gt;5,"Match Code must be between 1 and 5",IF(K76&lt;1,"Match Code must be between 1 and 5","")))</f>
        <v/>
      </c>
      <c r="R76" s="174" t="str">
        <f t="shared" ref="R76:R138" si="29">IF(H76&lt;100,IF(I76&lt;100,IF(J76&lt;100,"","Warning: Check amount of hourly wages - may be too high"),"Warning: Check amount of hourly wage may be too high"),"Warning: Check amount of hourly wage may be too high")</f>
        <v/>
      </c>
      <c r="S76" s="174" t="str">
        <f t="shared" ref="S76:S138" si="30">IF(I76&gt;0,IF(I76&gt;H76,"Lowest wage not less than or equal to average wage.",""),"")</f>
        <v/>
      </c>
      <c r="T76" s="174" t="str">
        <f t="shared" ref="T76:T138" si="31">IF(J76&gt;=0,IF(J76&lt;H76,"Highest wage not greater than or equal to average wage.",""),"")</f>
        <v/>
      </c>
      <c r="U76" s="174" t="str">
        <f t="shared" ref="U76:U138" si="32">IF(COUNTA(G76:M76)=0,"",IF(L76="h","",IF(L76="H","",IF(L76="s","",IF(L76="S",""," Value must be H or S - Is position hourly or salaried?")))))</f>
        <v/>
      </c>
      <c r="V76" s="174" t="str">
        <f t="shared" ref="V76:V138" si="33">IF(COUNTA(G76:M76)=0,"",IF(M76="b","",IF(M76="B","",IF(M76="i","",IF(M76="I",""," Value must be B or I - Does this include more than base pay? ")))))</f>
        <v/>
      </c>
    </row>
    <row r="77" spans="2:22" ht="130.5" customHeight="1">
      <c r="B77" s="166" t="str">
        <f t="shared" si="25"/>
        <v/>
      </c>
      <c r="C77" s="171">
        <v>200</v>
      </c>
      <c r="D77" s="172">
        <v>140</v>
      </c>
      <c r="E77" s="172" t="s">
        <v>374</v>
      </c>
      <c r="F77" s="173" t="s">
        <v>271</v>
      </c>
      <c r="G77" s="66"/>
      <c r="H77" s="65"/>
      <c r="I77" s="65"/>
      <c r="J77" s="65"/>
      <c r="K77" s="69"/>
      <c r="L77" s="67"/>
      <c r="M77" s="68"/>
      <c r="O77" s="174" t="str">
        <f t="shared" si="26"/>
        <v/>
      </c>
      <c r="P77" s="174" t="str">
        <f t="shared" si="27"/>
        <v/>
      </c>
      <c r="Q77" s="174" t="str">
        <f t="shared" si="28"/>
        <v/>
      </c>
      <c r="R77" s="174" t="str">
        <f t="shared" si="29"/>
        <v/>
      </c>
      <c r="S77" s="174" t="str">
        <f t="shared" si="30"/>
        <v/>
      </c>
      <c r="T77" s="174" t="str">
        <f t="shared" si="31"/>
        <v/>
      </c>
      <c r="U77" s="174" t="str">
        <f t="shared" si="32"/>
        <v/>
      </c>
      <c r="V77" s="174" t="str">
        <f t="shared" si="33"/>
        <v/>
      </c>
    </row>
    <row r="78" spans="2:22" ht="130.5" customHeight="1">
      <c r="B78" s="166" t="str">
        <f t="shared" si="25"/>
        <v/>
      </c>
      <c r="C78" s="171">
        <v>200</v>
      </c>
      <c r="D78" s="172">
        <v>150</v>
      </c>
      <c r="E78" s="172" t="s">
        <v>272</v>
      </c>
      <c r="F78" s="173" t="s">
        <v>273</v>
      </c>
      <c r="G78" s="66"/>
      <c r="H78" s="65"/>
      <c r="I78" s="65"/>
      <c r="J78" s="65"/>
      <c r="K78" s="69"/>
      <c r="L78" s="67"/>
      <c r="M78" s="68"/>
      <c r="O78" s="174" t="str">
        <f t="shared" si="26"/>
        <v/>
      </c>
      <c r="P78" s="174" t="str">
        <f t="shared" si="27"/>
        <v/>
      </c>
      <c r="Q78" s="174" t="str">
        <f t="shared" si="28"/>
        <v/>
      </c>
      <c r="R78" s="174" t="str">
        <f t="shared" si="29"/>
        <v/>
      </c>
      <c r="S78" s="174" t="str">
        <f t="shared" si="30"/>
        <v/>
      </c>
      <c r="T78" s="174" t="str">
        <f t="shared" si="31"/>
        <v/>
      </c>
      <c r="U78" s="174" t="str">
        <f t="shared" si="32"/>
        <v/>
      </c>
      <c r="V78" s="174" t="str">
        <f t="shared" si="33"/>
        <v/>
      </c>
    </row>
    <row r="79" spans="2:22" ht="130.5" customHeight="1">
      <c r="B79" s="166" t="str">
        <f t="shared" si="25"/>
        <v/>
      </c>
      <c r="C79" s="171">
        <v>210</v>
      </c>
      <c r="D79" s="172">
        <v>110</v>
      </c>
      <c r="E79" s="172" t="s">
        <v>13</v>
      </c>
      <c r="F79" s="173" t="s">
        <v>420</v>
      </c>
      <c r="G79" s="66"/>
      <c r="H79" s="65"/>
      <c r="I79" s="65"/>
      <c r="J79" s="65"/>
      <c r="K79" s="69"/>
      <c r="L79" s="67"/>
      <c r="M79" s="68"/>
      <c r="O79" s="174" t="str">
        <f t="shared" si="26"/>
        <v/>
      </c>
      <c r="P79" s="174" t="str">
        <f t="shared" si="27"/>
        <v/>
      </c>
      <c r="Q79" s="174" t="str">
        <f t="shared" si="28"/>
        <v/>
      </c>
      <c r="R79" s="174" t="str">
        <f t="shared" si="29"/>
        <v/>
      </c>
      <c r="S79" s="174" t="str">
        <f t="shared" si="30"/>
        <v/>
      </c>
      <c r="T79" s="174" t="str">
        <f t="shared" si="31"/>
        <v/>
      </c>
      <c r="U79" s="174" t="str">
        <f t="shared" si="32"/>
        <v/>
      </c>
      <c r="V79" s="174" t="str">
        <f t="shared" si="33"/>
        <v/>
      </c>
    </row>
    <row r="80" spans="2:22" ht="130.5" customHeight="1">
      <c r="B80" s="166" t="str">
        <f t="shared" si="25"/>
        <v/>
      </c>
      <c r="C80" s="171">
        <v>210</v>
      </c>
      <c r="D80" s="172">
        <v>120</v>
      </c>
      <c r="E80" s="172" t="s">
        <v>421</v>
      </c>
      <c r="F80" s="173" t="s">
        <v>45</v>
      </c>
      <c r="G80" s="66"/>
      <c r="H80" s="65"/>
      <c r="I80" s="65"/>
      <c r="J80" s="65"/>
      <c r="K80" s="69"/>
      <c r="L80" s="67"/>
      <c r="M80" s="68"/>
      <c r="O80" s="174" t="str">
        <f t="shared" si="26"/>
        <v/>
      </c>
      <c r="P80" s="174" t="str">
        <f t="shared" si="27"/>
        <v/>
      </c>
      <c r="Q80" s="174" t="str">
        <f t="shared" si="28"/>
        <v/>
      </c>
      <c r="R80" s="174" t="str">
        <f t="shared" si="29"/>
        <v/>
      </c>
      <c r="S80" s="174" t="str">
        <f t="shared" si="30"/>
        <v/>
      </c>
      <c r="T80" s="174" t="str">
        <f t="shared" si="31"/>
        <v/>
      </c>
      <c r="U80" s="174" t="str">
        <f t="shared" si="32"/>
        <v/>
      </c>
      <c r="V80" s="174" t="str">
        <f t="shared" si="33"/>
        <v/>
      </c>
    </row>
    <row r="81" spans="2:22" ht="130.5" customHeight="1">
      <c r="B81" s="166" t="str">
        <f t="shared" si="25"/>
        <v/>
      </c>
      <c r="C81" s="171">
        <v>210</v>
      </c>
      <c r="D81" s="172">
        <v>130</v>
      </c>
      <c r="E81" s="172" t="s">
        <v>46</v>
      </c>
      <c r="F81" s="173" t="s">
        <v>47</v>
      </c>
      <c r="G81" s="66"/>
      <c r="H81" s="65"/>
      <c r="I81" s="65"/>
      <c r="J81" s="65"/>
      <c r="K81" s="69"/>
      <c r="L81" s="67"/>
      <c r="M81" s="68"/>
      <c r="O81" s="174" t="str">
        <f t="shared" si="26"/>
        <v/>
      </c>
      <c r="P81" s="174" t="str">
        <f t="shared" si="27"/>
        <v/>
      </c>
      <c r="Q81" s="174" t="str">
        <f t="shared" si="28"/>
        <v/>
      </c>
      <c r="R81" s="174" t="str">
        <f t="shared" si="29"/>
        <v/>
      </c>
      <c r="S81" s="174" t="str">
        <f t="shared" si="30"/>
        <v/>
      </c>
      <c r="T81" s="174" t="str">
        <f t="shared" si="31"/>
        <v/>
      </c>
      <c r="U81" s="174" t="str">
        <f t="shared" si="32"/>
        <v/>
      </c>
      <c r="V81" s="174" t="str">
        <f t="shared" si="33"/>
        <v/>
      </c>
    </row>
    <row r="82" spans="2:22" ht="130.5" customHeight="1">
      <c r="B82" s="166" t="str">
        <f t="shared" si="25"/>
        <v/>
      </c>
      <c r="C82" s="171">
        <v>210</v>
      </c>
      <c r="D82" s="172">
        <v>140</v>
      </c>
      <c r="E82" s="172" t="s">
        <v>398</v>
      </c>
      <c r="F82" s="173" t="s">
        <v>426</v>
      </c>
      <c r="G82" s="66"/>
      <c r="H82" s="65"/>
      <c r="I82" s="65"/>
      <c r="J82" s="65"/>
      <c r="K82" s="69"/>
      <c r="L82" s="67"/>
      <c r="M82" s="68"/>
      <c r="O82" s="174" t="str">
        <f t="shared" si="26"/>
        <v/>
      </c>
      <c r="P82" s="174" t="str">
        <f t="shared" si="27"/>
        <v/>
      </c>
      <c r="Q82" s="174" t="str">
        <f t="shared" si="28"/>
        <v/>
      </c>
      <c r="R82" s="174" t="str">
        <f t="shared" si="29"/>
        <v/>
      </c>
      <c r="S82" s="174" t="str">
        <f t="shared" si="30"/>
        <v/>
      </c>
      <c r="T82" s="174" t="str">
        <f t="shared" si="31"/>
        <v/>
      </c>
      <c r="U82" s="174" t="str">
        <f t="shared" si="32"/>
        <v/>
      </c>
      <c r="V82" s="174" t="str">
        <f t="shared" si="33"/>
        <v/>
      </c>
    </row>
    <row r="83" spans="2:22" ht="130.5" customHeight="1">
      <c r="B83" s="166" t="str">
        <f t="shared" si="25"/>
        <v/>
      </c>
      <c r="C83" s="171">
        <v>210</v>
      </c>
      <c r="D83" s="172">
        <v>150</v>
      </c>
      <c r="E83" s="172" t="s">
        <v>427</v>
      </c>
      <c r="F83" s="173" t="s">
        <v>27</v>
      </c>
      <c r="G83" s="66"/>
      <c r="H83" s="65"/>
      <c r="I83" s="65"/>
      <c r="J83" s="65"/>
      <c r="K83" s="69"/>
      <c r="L83" s="67"/>
      <c r="M83" s="68"/>
      <c r="O83" s="174" t="str">
        <f t="shared" si="26"/>
        <v/>
      </c>
      <c r="P83" s="174" t="str">
        <f t="shared" si="27"/>
        <v/>
      </c>
      <c r="Q83" s="174" t="str">
        <f t="shared" si="28"/>
        <v/>
      </c>
      <c r="R83" s="174" t="str">
        <f t="shared" si="29"/>
        <v/>
      </c>
      <c r="S83" s="174" t="str">
        <f t="shared" si="30"/>
        <v/>
      </c>
      <c r="T83" s="174" t="str">
        <f t="shared" si="31"/>
        <v/>
      </c>
      <c r="U83" s="174" t="str">
        <f t="shared" si="32"/>
        <v/>
      </c>
      <c r="V83" s="174" t="str">
        <f t="shared" si="33"/>
        <v/>
      </c>
    </row>
    <row r="84" spans="2:22" ht="130.5" customHeight="1">
      <c r="B84" s="166" t="str">
        <f t="shared" si="25"/>
        <v/>
      </c>
      <c r="C84" s="171">
        <v>210</v>
      </c>
      <c r="D84" s="172">
        <v>160</v>
      </c>
      <c r="E84" s="172" t="s">
        <v>28</v>
      </c>
      <c r="F84" s="173" t="s">
        <v>29</v>
      </c>
      <c r="G84" s="66"/>
      <c r="H84" s="65"/>
      <c r="I84" s="65"/>
      <c r="J84" s="65"/>
      <c r="K84" s="69"/>
      <c r="L84" s="67"/>
      <c r="M84" s="68"/>
      <c r="O84" s="174" t="str">
        <f t="shared" si="26"/>
        <v/>
      </c>
      <c r="P84" s="174" t="str">
        <f t="shared" si="27"/>
        <v/>
      </c>
      <c r="Q84" s="174" t="str">
        <f t="shared" si="28"/>
        <v/>
      </c>
      <c r="R84" s="174" t="str">
        <f t="shared" si="29"/>
        <v/>
      </c>
      <c r="S84" s="174" t="str">
        <f t="shared" si="30"/>
        <v/>
      </c>
      <c r="T84" s="174" t="str">
        <f t="shared" si="31"/>
        <v/>
      </c>
      <c r="U84" s="174" t="str">
        <f t="shared" si="32"/>
        <v/>
      </c>
      <c r="V84" s="174" t="str">
        <f t="shared" si="33"/>
        <v/>
      </c>
    </row>
    <row r="85" spans="2:22" ht="130.5" customHeight="1">
      <c r="B85" s="166" t="str">
        <f t="shared" si="25"/>
        <v/>
      </c>
      <c r="C85" s="171">
        <v>210</v>
      </c>
      <c r="D85" s="172">
        <v>170</v>
      </c>
      <c r="E85" s="172" t="s">
        <v>16</v>
      </c>
      <c r="F85" s="173" t="s">
        <v>274</v>
      </c>
      <c r="G85" s="66"/>
      <c r="H85" s="65"/>
      <c r="I85" s="65"/>
      <c r="J85" s="65"/>
      <c r="K85" s="69"/>
      <c r="L85" s="67"/>
      <c r="M85" s="68"/>
      <c r="O85" s="174" t="str">
        <f t="shared" si="26"/>
        <v/>
      </c>
      <c r="P85" s="174" t="str">
        <f t="shared" si="27"/>
        <v/>
      </c>
      <c r="Q85" s="174" t="str">
        <f t="shared" si="28"/>
        <v/>
      </c>
      <c r="R85" s="174" t="str">
        <f t="shared" si="29"/>
        <v/>
      </c>
      <c r="S85" s="174" t="str">
        <f t="shared" si="30"/>
        <v/>
      </c>
      <c r="T85" s="174" t="str">
        <f t="shared" si="31"/>
        <v/>
      </c>
      <c r="U85" s="174" t="str">
        <f t="shared" si="32"/>
        <v/>
      </c>
      <c r="V85" s="174" t="str">
        <f t="shared" si="33"/>
        <v/>
      </c>
    </row>
    <row r="86" spans="2:22" ht="130.5" customHeight="1">
      <c r="B86" s="166" t="str">
        <f t="shared" si="25"/>
        <v/>
      </c>
      <c r="C86" s="171">
        <v>220</v>
      </c>
      <c r="D86" s="172">
        <v>110</v>
      </c>
      <c r="E86" s="172" t="s">
        <v>17</v>
      </c>
      <c r="F86" s="173" t="s">
        <v>42</v>
      </c>
      <c r="G86" s="66"/>
      <c r="H86" s="65"/>
      <c r="I86" s="65"/>
      <c r="J86" s="65"/>
      <c r="K86" s="69"/>
      <c r="L86" s="67"/>
      <c r="M86" s="68"/>
      <c r="O86" s="174" t="str">
        <f t="shared" si="26"/>
        <v/>
      </c>
      <c r="P86" s="174" t="str">
        <f t="shared" si="27"/>
        <v/>
      </c>
      <c r="Q86" s="174" t="str">
        <f t="shared" si="28"/>
        <v/>
      </c>
      <c r="R86" s="174" t="str">
        <f t="shared" si="29"/>
        <v/>
      </c>
      <c r="S86" s="174" t="str">
        <f t="shared" si="30"/>
        <v/>
      </c>
      <c r="T86" s="174" t="str">
        <f t="shared" si="31"/>
        <v/>
      </c>
      <c r="U86" s="174" t="str">
        <f t="shared" si="32"/>
        <v/>
      </c>
      <c r="V86" s="174" t="str">
        <f t="shared" si="33"/>
        <v/>
      </c>
    </row>
    <row r="87" spans="2:22" ht="130.5" customHeight="1">
      <c r="B87" s="166" t="str">
        <f t="shared" si="25"/>
        <v/>
      </c>
      <c r="C87" s="171">
        <v>220</v>
      </c>
      <c r="D87" s="172">
        <v>120</v>
      </c>
      <c r="E87" s="172" t="s">
        <v>43</v>
      </c>
      <c r="F87" s="173" t="s">
        <v>34</v>
      </c>
      <c r="G87" s="66"/>
      <c r="H87" s="65"/>
      <c r="I87" s="65"/>
      <c r="J87" s="65"/>
      <c r="K87" s="69"/>
      <c r="L87" s="67"/>
      <c r="M87" s="68"/>
      <c r="O87" s="174" t="str">
        <f t="shared" si="26"/>
        <v/>
      </c>
      <c r="P87" s="174" t="str">
        <f t="shared" si="27"/>
        <v/>
      </c>
      <c r="Q87" s="174" t="str">
        <f t="shared" si="28"/>
        <v/>
      </c>
      <c r="R87" s="174" t="str">
        <f t="shared" si="29"/>
        <v/>
      </c>
      <c r="S87" s="174" t="str">
        <f t="shared" si="30"/>
        <v/>
      </c>
      <c r="T87" s="174" t="str">
        <f t="shared" si="31"/>
        <v/>
      </c>
      <c r="U87" s="174" t="str">
        <f t="shared" si="32"/>
        <v/>
      </c>
      <c r="V87" s="174" t="str">
        <f t="shared" si="33"/>
        <v/>
      </c>
    </row>
    <row r="88" spans="2:22" ht="130.5" customHeight="1">
      <c r="B88" s="166" t="str">
        <f t="shared" si="25"/>
        <v/>
      </c>
      <c r="C88" s="171">
        <v>220</v>
      </c>
      <c r="D88" s="172">
        <v>130</v>
      </c>
      <c r="E88" s="172" t="s">
        <v>585</v>
      </c>
      <c r="F88" s="173" t="s">
        <v>594</v>
      </c>
      <c r="G88" s="66"/>
      <c r="H88" s="65"/>
      <c r="I88" s="65"/>
      <c r="J88" s="65"/>
      <c r="K88" s="69"/>
      <c r="L88" s="67"/>
      <c r="M88" s="68"/>
      <c r="O88" s="174" t="str">
        <f t="shared" si="26"/>
        <v/>
      </c>
      <c r="P88" s="174" t="str">
        <f t="shared" si="27"/>
        <v/>
      </c>
      <c r="Q88" s="174" t="str">
        <f t="shared" si="28"/>
        <v/>
      </c>
      <c r="R88" s="174" t="str">
        <f t="shared" si="29"/>
        <v/>
      </c>
      <c r="S88" s="174" t="str">
        <f t="shared" si="30"/>
        <v/>
      </c>
      <c r="T88" s="174" t="str">
        <f t="shared" si="31"/>
        <v/>
      </c>
      <c r="U88" s="174" t="str">
        <f t="shared" si="32"/>
        <v/>
      </c>
      <c r="V88" s="174" t="str">
        <f t="shared" si="33"/>
        <v/>
      </c>
    </row>
    <row r="89" spans="2:22" ht="130.5" customHeight="1">
      <c r="B89" s="166" t="str">
        <f t="shared" si="25"/>
        <v/>
      </c>
      <c r="C89" s="171">
        <v>220</v>
      </c>
      <c r="D89" s="172">
        <v>140</v>
      </c>
      <c r="E89" s="172" t="s">
        <v>3</v>
      </c>
      <c r="F89" s="173" t="s">
        <v>595</v>
      </c>
      <c r="G89" s="66"/>
      <c r="H89" s="65"/>
      <c r="I89" s="65"/>
      <c r="J89" s="65"/>
      <c r="K89" s="69"/>
      <c r="L89" s="67"/>
      <c r="M89" s="68"/>
      <c r="O89" s="174" t="str">
        <f t="shared" si="26"/>
        <v/>
      </c>
      <c r="P89" s="174" t="str">
        <f t="shared" si="27"/>
        <v/>
      </c>
      <c r="Q89" s="174" t="str">
        <f t="shared" si="28"/>
        <v/>
      </c>
      <c r="R89" s="174" t="str">
        <f t="shared" si="29"/>
        <v/>
      </c>
      <c r="S89" s="174" t="str">
        <f t="shared" si="30"/>
        <v/>
      </c>
      <c r="T89" s="174" t="str">
        <f t="shared" si="31"/>
        <v/>
      </c>
      <c r="U89" s="174" t="str">
        <f t="shared" si="32"/>
        <v/>
      </c>
      <c r="V89" s="174" t="str">
        <f t="shared" si="33"/>
        <v/>
      </c>
    </row>
    <row r="90" spans="2:22" ht="130.5" customHeight="1">
      <c r="B90" s="166" t="str">
        <f t="shared" si="25"/>
        <v/>
      </c>
      <c r="C90" s="171">
        <v>220</v>
      </c>
      <c r="D90" s="172">
        <v>150</v>
      </c>
      <c r="E90" s="172" t="s">
        <v>62</v>
      </c>
      <c r="F90" s="173" t="s">
        <v>58</v>
      </c>
      <c r="G90" s="66"/>
      <c r="H90" s="65"/>
      <c r="I90" s="65"/>
      <c r="J90" s="65"/>
      <c r="K90" s="69"/>
      <c r="L90" s="67"/>
      <c r="M90" s="68"/>
      <c r="O90" s="174" t="str">
        <f t="shared" si="26"/>
        <v/>
      </c>
      <c r="P90" s="174" t="str">
        <f t="shared" si="27"/>
        <v/>
      </c>
      <c r="Q90" s="174" t="str">
        <f t="shared" si="28"/>
        <v/>
      </c>
      <c r="R90" s="174" t="str">
        <f t="shared" si="29"/>
        <v/>
      </c>
      <c r="S90" s="174" t="str">
        <f t="shared" si="30"/>
        <v/>
      </c>
      <c r="T90" s="174" t="str">
        <f t="shared" si="31"/>
        <v/>
      </c>
      <c r="U90" s="174" t="str">
        <f t="shared" si="32"/>
        <v/>
      </c>
      <c r="V90" s="174" t="str">
        <f t="shared" si="33"/>
        <v/>
      </c>
    </row>
    <row r="91" spans="2:22" ht="130.5" customHeight="1">
      <c r="B91" s="166" t="str">
        <f t="shared" si="25"/>
        <v/>
      </c>
      <c r="C91" s="171">
        <v>220</v>
      </c>
      <c r="D91" s="172">
        <v>160</v>
      </c>
      <c r="E91" s="172" t="s">
        <v>59</v>
      </c>
      <c r="F91" s="173" t="s">
        <v>21</v>
      </c>
      <c r="G91" s="66"/>
      <c r="H91" s="65"/>
      <c r="I91" s="65"/>
      <c r="J91" s="65"/>
      <c r="K91" s="69"/>
      <c r="L91" s="67"/>
      <c r="M91" s="68"/>
      <c r="O91" s="174" t="str">
        <f t="shared" si="26"/>
        <v/>
      </c>
      <c r="P91" s="174" t="str">
        <f t="shared" si="27"/>
        <v/>
      </c>
      <c r="Q91" s="174" t="str">
        <f t="shared" si="28"/>
        <v/>
      </c>
      <c r="R91" s="174" t="str">
        <f t="shared" si="29"/>
        <v/>
      </c>
      <c r="S91" s="174" t="str">
        <f t="shared" si="30"/>
        <v/>
      </c>
      <c r="T91" s="174" t="str">
        <f t="shared" si="31"/>
        <v/>
      </c>
      <c r="U91" s="174" t="str">
        <f t="shared" si="32"/>
        <v/>
      </c>
      <c r="V91" s="174" t="str">
        <f t="shared" si="33"/>
        <v/>
      </c>
    </row>
    <row r="92" spans="2:22" ht="130.5" customHeight="1">
      <c r="B92" s="166" t="str">
        <f t="shared" si="25"/>
        <v/>
      </c>
      <c r="C92" s="171">
        <v>220</v>
      </c>
      <c r="D92" s="172">
        <v>170</v>
      </c>
      <c r="E92" s="172" t="s">
        <v>63</v>
      </c>
      <c r="F92" s="173" t="s">
        <v>64</v>
      </c>
      <c r="G92" s="66"/>
      <c r="H92" s="65"/>
      <c r="I92" s="65"/>
      <c r="J92" s="65"/>
      <c r="K92" s="69"/>
      <c r="L92" s="67"/>
      <c r="M92" s="68"/>
      <c r="O92" s="174" t="str">
        <f t="shared" si="26"/>
        <v/>
      </c>
      <c r="P92" s="174" t="str">
        <f t="shared" si="27"/>
        <v/>
      </c>
      <c r="Q92" s="174" t="str">
        <f t="shared" si="28"/>
        <v/>
      </c>
      <c r="R92" s="174" t="str">
        <f t="shared" si="29"/>
        <v/>
      </c>
      <c r="S92" s="174" t="str">
        <f t="shared" si="30"/>
        <v/>
      </c>
      <c r="T92" s="174" t="str">
        <f t="shared" si="31"/>
        <v/>
      </c>
      <c r="U92" s="174" t="str">
        <f t="shared" si="32"/>
        <v/>
      </c>
      <c r="V92" s="174" t="str">
        <f t="shared" si="33"/>
        <v/>
      </c>
    </row>
    <row r="93" spans="2:22" ht="130.5" customHeight="1">
      <c r="B93" s="166" t="str">
        <f t="shared" si="25"/>
        <v/>
      </c>
      <c r="C93" s="171">
        <v>230</v>
      </c>
      <c r="D93" s="172">
        <v>110</v>
      </c>
      <c r="E93" s="172" t="s">
        <v>586</v>
      </c>
      <c r="F93" s="173" t="s">
        <v>443</v>
      </c>
      <c r="G93" s="66"/>
      <c r="H93" s="65"/>
      <c r="I93" s="65"/>
      <c r="J93" s="65"/>
      <c r="K93" s="69"/>
      <c r="L93" s="67"/>
      <c r="M93" s="68"/>
      <c r="O93" s="174" t="str">
        <f t="shared" si="26"/>
        <v/>
      </c>
      <c r="P93" s="174" t="str">
        <f t="shared" si="27"/>
        <v/>
      </c>
      <c r="Q93" s="174" t="str">
        <f t="shared" si="28"/>
        <v/>
      </c>
      <c r="R93" s="174" t="str">
        <f t="shared" si="29"/>
        <v/>
      </c>
      <c r="S93" s="174" t="str">
        <f t="shared" si="30"/>
        <v/>
      </c>
      <c r="T93" s="174" t="str">
        <f t="shared" si="31"/>
        <v/>
      </c>
      <c r="U93" s="174" t="str">
        <f t="shared" si="32"/>
        <v/>
      </c>
      <c r="V93" s="174" t="str">
        <f t="shared" si="33"/>
        <v/>
      </c>
    </row>
    <row r="94" spans="2:22" ht="130.5" customHeight="1">
      <c r="B94" s="166" t="str">
        <f t="shared" si="25"/>
        <v/>
      </c>
      <c r="C94" s="171">
        <v>230</v>
      </c>
      <c r="D94" s="172">
        <v>120</v>
      </c>
      <c r="E94" s="172" t="s">
        <v>444</v>
      </c>
      <c r="F94" s="173" t="s">
        <v>4</v>
      </c>
      <c r="G94" s="66"/>
      <c r="H94" s="65"/>
      <c r="I94" s="65"/>
      <c r="J94" s="65"/>
      <c r="K94" s="69"/>
      <c r="L94" s="67"/>
      <c r="M94" s="68"/>
      <c r="O94" s="174" t="str">
        <f t="shared" si="26"/>
        <v/>
      </c>
      <c r="P94" s="174" t="str">
        <f t="shared" si="27"/>
        <v/>
      </c>
      <c r="Q94" s="174" t="str">
        <f t="shared" si="28"/>
        <v/>
      </c>
      <c r="R94" s="174" t="str">
        <f t="shared" si="29"/>
        <v/>
      </c>
      <c r="S94" s="174" t="str">
        <f t="shared" si="30"/>
        <v/>
      </c>
      <c r="T94" s="174" t="str">
        <f t="shared" si="31"/>
        <v/>
      </c>
      <c r="U94" s="174" t="str">
        <f t="shared" si="32"/>
        <v/>
      </c>
      <c r="V94" s="174" t="str">
        <f t="shared" si="33"/>
        <v/>
      </c>
    </row>
    <row r="95" spans="2:22" ht="130.5" customHeight="1">
      <c r="B95" s="166" t="str">
        <f t="shared" si="25"/>
        <v/>
      </c>
      <c r="C95" s="171">
        <v>230</v>
      </c>
      <c r="D95" s="172">
        <v>130</v>
      </c>
      <c r="E95" s="172" t="s">
        <v>391</v>
      </c>
      <c r="F95" s="173" t="s">
        <v>392</v>
      </c>
      <c r="G95" s="66"/>
      <c r="H95" s="65"/>
      <c r="I95" s="65"/>
      <c r="J95" s="65"/>
      <c r="K95" s="69"/>
      <c r="L95" s="67"/>
      <c r="M95" s="68"/>
      <c r="O95" s="174" t="str">
        <f t="shared" si="26"/>
        <v/>
      </c>
      <c r="P95" s="174" t="str">
        <f t="shared" si="27"/>
        <v/>
      </c>
      <c r="Q95" s="174" t="str">
        <f t="shared" si="28"/>
        <v/>
      </c>
      <c r="R95" s="174" t="str">
        <f t="shared" si="29"/>
        <v/>
      </c>
      <c r="S95" s="174" t="str">
        <f t="shared" si="30"/>
        <v/>
      </c>
      <c r="T95" s="174" t="str">
        <f t="shared" si="31"/>
        <v/>
      </c>
      <c r="U95" s="174" t="str">
        <f t="shared" si="32"/>
        <v/>
      </c>
      <c r="V95" s="174" t="str">
        <f t="shared" si="33"/>
        <v/>
      </c>
    </row>
    <row r="96" spans="2:22" ht="130.5" customHeight="1">
      <c r="B96" s="166" t="str">
        <f t="shared" si="25"/>
        <v/>
      </c>
      <c r="C96" s="171">
        <v>230</v>
      </c>
      <c r="D96" s="172">
        <v>140</v>
      </c>
      <c r="E96" s="172" t="s">
        <v>7</v>
      </c>
      <c r="F96" s="173" t="s">
        <v>8</v>
      </c>
      <c r="G96" s="66"/>
      <c r="H96" s="65"/>
      <c r="I96" s="65"/>
      <c r="J96" s="65"/>
      <c r="K96" s="69"/>
      <c r="L96" s="67"/>
      <c r="M96" s="68"/>
      <c r="O96" s="174" t="str">
        <f t="shared" si="26"/>
        <v/>
      </c>
      <c r="P96" s="174" t="str">
        <f t="shared" si="27"/>
        <v/>
      </c>
      <c r="Q96" s="174" t="str">
        <f t="shared" si="28"/>
        <v/>
      </c>
      <c r="R96" s="174" t="str">
        <f t="shared" si="29"/>
        <v/>
      </c>
      <c r="S96" s="174" t="str">
        <f t="shared" si="30"/>
        <v/>
      </c>
      <c r="T96" s="174" t="str">
        <f t="shared" si="31"/>
        <v/>
      </c>
      <c r="U96" s="174" t="str">
        <f t="shared" si="32"/>
        <v/>
      </c>
      <c r="V96" s="174" t="str">
        <f t="shared" si="33"/>
        <v/>
      </c>
    </row>
    <row r="97" spans="2:22" ht="130.5" customHeight="1">
      <c r="B97" s="166" t="str">
        <f t="shared" si="25"/>
        <v/>
      </c>
      <c r="C97" s="171">
        <v>230</v>
      </c>
      <c r="D97" s="172">
        <v>150</v>
      </c>
      <c r="E97" s="172" t="s">
        <v>9</v>
      </c>
      <c r="F97" s="173" t="s">
        <v>418</v>
      </c>
      <c r="G97" s="66"/>
      <c r="H97" s="65"/>
      <c r="I97" s="65"/>
      <c r="J97" s="65"/>
      <c r="K97" s="69"/>
      <c r="L97" s="67"/>
      <c r="M97" s="68"/>
      <c r="O97" s="174" t="str">
        <f t="shared" si="26"/>
        <v/>
      </c>
      <c r="P97" s="174" t="str">
        <f t="shared" si="27"/>
        <v/>
      </c>
      <c r="Q97" s="174" t="str">
        <f t="shared" si="28"/>
        <v/>
      </c>
      <c r="R97" s="174" t="str">
        <f t="shared" si="29"/>
        <v/>
      </c>
      <c r="S97" s="174" t="str">
        <f t="shared" si="30"/>
        <v/>
      </c>
      <c r="T97" s="174" t="str">
        <f t="shared" si="31"/>
        <v/>
      </c>
      <c r="U97" s="174" t="str">
        <f t="shared" si="32"/>
        <v/>
      </c>
      <c r="V97" s="174" t="str">
        <f t="shared" si="33"/>
        <v/>
      </c>
    </row>
    <row r="98" spans="2:22" ht="130.5" customHeight="1">
      <c r="B98" s="166" t="str">
        <f t="shared" si="25"/>
        <v/>
      </c>
      <c r="C98" s="171">
        <v>230</v>
      </c>
      <c r="D98" s="172">
        <v>160</v>
      </c>
      <c r="E98" s="172" t="s">
        <v>587</v>
      </c>
      <c r="F98" s="173" t="s">
        <v>639</v>
      </c>
      <c r="G98" s="66"/>
      <c r="H98" s="65"/>
      <c r="I98" s="65"/>
      <c r="J98" s="65"/>
      <c r="K98" s="69"/>
      <c r="L98" s="67"/>
      <c r="M98" s="68"/>
      <c r="O98" s="174" t="str">
        <f t="shared" si="26"/>
        <v/>
      </c>
      <c r="P98" s="174" t="str">
        <f t="shared" si="27"/>
        <v/>
      </c>
      <c r="Q98" s="174" t="str">
        <f t="shared" si="28"/>
        <v/>
      </c>
      <c r="R98" s="174" t="str">
        <f t="shared" si="29"/>
        <v/>
      </c>
      <c r="S98" s="174" t="str">
        <f t="shared" si="30"/>
        <v/>
      </c>
      <c r="T98" s="174" t="str">
        <f t="shared" si="31"/>
        <v/>
      </c>
      <c r="U98" s="174" t="str">
        <f t="shared" si="32"/>
        <v/>
      </c>
      <c r="V98" s="174" t="str">
        <f t="shared" si="33"/>
        <v/>
      </c>
    </row>
    <row r="99" spans="2:22" ht="130.5" customHeight="1">
      <c r="B99" s="166" t="str">
        <f t="shared" si="25"/>
        <v/>
      </c>
      <c r="C99" s="171">
        <v>230</v>
      </c>
      <c r="D99" s="172">
        <v>170</v>
      </c>
      <c r="E99" s="172" t="s">
        <v>419</v>
      </c>
      <c r="F99" s="173" t="s">
        <v>279</v>
      </c>
      <c r="G99" s="66"/>
      <c r="H99" s="65"/>
      <c r="I99" s="65"/>
      <c r="J99" s="65"/>
      <c r="K99" s="69"/>
      <c r="L99" s="67"/>
      <c r="M99" s="68"/>
      <c r="O99" s="174" t="str">
        <f t="shared" si="26"/>
        <v/>
      </c>
      <c r="P99" s="174" t="str">
        <f t="shared" si="27"/>
        <v/>
      </c>
      <c r="Q99" s="174" t="str">
        <f t="shared" si="28"/>
        <v/>
      </c>
      <c r="R99" s="174" t="str">
        <f t="shared" si="29"/>
        <v/>
      </c>
      <c r="S99" s="174" t="str">
        <f t="shared" si="30"/>
        <v/>
      </c>
      <c r="T99" s="174" t="str">
        <f t="shared" si="31"/>
        <v/>
      </c>
      <c r="U99" s="174" t="str">
        <f t="shared" si="32"/>
        <v/>
      </c>
      <c r="V99" s="174" t="str">
        <f t="shared" si="33"/>
        <v/>
      </c>
    </row>
    <row r="100" spans="2:22" ht="130.5" customHeight="1">
      <c r="B100" s="166" t="str">
        <f t="shared" si="25"/>
        <v/>
      </c>
      <c r="C100" s="171">
        <v>230</v>
      </c>
      <c r="D100" s="172">
        <v>180</v>
      </c>
      <c r="E100" s="172" t="s">
        <v>280</v>
      </c>
      <c r="F100" s="173" t="s">
        <v>281</v>
      </c>
      <c r="G100" s="66"/>
      <c r="H100" s="65"/>
      <c r="I100" s="65"/>
      <c r="J100" s="65"/>
      <c r="K100" s="69"/>
      <c r="L100" s="67"/>
      <c r="M100" s="68"/>
      <c r="O100" s="174" t="str">
        <f t="shared" si="26"/>
        <v/>
      </c>
      <c r="P100" s="174" t="str">
        <f t="shared" si="27"/>
        <v/>
      </c>
      <c r="Q100" s="174" t="str">
        <f t="shared" si="28"/>
        <v/>
      </c>
      <c r="R100" s="174" t="str">
        <f t="shared" si="29"/>
        <v/>
      </c>
      <c r="S100" s="174" t="str">
        <f t="shared" si="30"/>
        <v/>
      </c>
      <c r="T100" s="174" t="str">
        <f t="shared" si="31"/>
        <v/>
      </c>
      <c r="U100" s="174" t="str">
        <f t="shared" si="32"/>
        <v/>
      </c>
      <c r="V100" s="174" t="str">
        <f t="shared" si="33"/>
        <v/>
      </c>
    </row>
    <row r="101" spans="2:22" ht="130.5" customHeight="1">
      <c r="B101" s="166" t="str">
        <f t="shared" si="25"/>
        <v/>
      </c>
      <c r="C101" s="171">
        <v>230</v>
      </c>
      <c r="D101" s="172">
        <v>190</v>
      </c>
      <c r="E101" s="172" t="s">
        <v>336</v>
      </c>
      <c r="F101" s="173" t="s">
        <v>392</v>
      </c>
      <c r="G101" s="66"/>
      <c r="H101" s="65"/>
      <c r="I101" s="65"/>
      <c r="J101" s="65"/>
      <c r="K101" s="69"/>
      <c r="L101" s="67"/>
      <c r="M101" s="68"/>
      <c r="O101" s="174" t="str">
        <f t="shared" si="26"/>
        <v/>
      </c>
      <c r="P101" s="174" t="str">
        <f t="shared" si="27"/>
        <v/>
      </c>
      <c r="Q101" s="174" t="str">
        <f t="shared" si="28"/>
        <v/>
      </c>
      <c r="R101" s="174" t="str">
        <f t="shared" si="29"/>
        <v/>
      </c>
      <c r="S101" s="174" t="str">
        <f t="shared" si="30"/>
        <v/>
      </c>
      <c r="T101" s="174" t="str">
        <f t="shared" si="31"/>
        <v/>
      </c>
      <c r="U101" s="174" t="str">
        <f t="shared" si="32"/>
        <v/>
      </c>
      <c r="V101" s="174" t="str">
        <f t="shared" si="33"/>
        <v/>
      </c>
    </row>
    <row r="102" spans="2:22" ht="130.5" customHeight="1">
      <c r="B102" s="166" t="str">
        <f t="shared" si="25"/>
        <v/>
      </c>
      <c r="C102" s="171">
        <v>240</v>
      </c>
      <c r="D102" s="172">
        <v>110</v>
      </c>
      <c r="E102" s="172" t="s">
        <v>337</v>
      </c>
      <c r="F102" s="173" t="s">
        <v>338</v>
      </c>
      <c r="G102" s="66"/>
      <c r="H102" s="65"/>
      <c r="I102" s="65"/>
      <c r="J102" s="65"/>
      <c r="K102" s="69"/>
      <c r="L102" s="67"/>
      <c r="M102" s="68"/>
      <c r="O102" s="174" t="str">
        <f t="shared" si="26"/>
        <v/>
      </c>
      <c r="P102" s="174" t="str">
        <f t="shared" si="27"/>
        <v/>
      </c>
      <c r="Q102" s="174" t="str">
        <f t="shared" si="28"/>
        <v/>
      </c>
      <c r="R102" s="174" t="str">
        <f t="shared" si="29"/>
        <v/>
      </c>
      <c r="S102" s="174" t="str">
        <f t="shared" si="30"/>
        <v/>
      </c>
      <c r="T102" s="174" t="str">
        <f t="shared" si="31"/>
        <v/>
      </c>
      <c r="U102" s="174" t="str">
        <f t="shared" si="32"/>
        <v/>
      </c>
      <c r="V102" s="174" t="str">
        <f t="shared" si="33"/>
        <v/>
      </c>
    </row>
    <row r="103" spans="2:22" ht="130.5" customHeight="1">
      <c r="B103" s="166" t="str">
        <f t="shared" si="25"/>
        <v/>
      </c>
      <c r="C103" s="171">
        <v>240</v>
      </c>
      <c r="D103" s="172">
        <v>130</v>
      </c>
      <c r="E103" s="172" t="s">
        <v>554</v>
      </c>
      <c r="F103" s="173" t="s">
        <v>538</v>
      </c>
      <c r="G103" s="66"/>
      <c r="H103" s="65"/>
      <c r="I103" s="65"/>
      <c r="J103" s="65"/>
      <c r="K103" s="69"/>
      <c r="L103" s="67"/>
      <c r="M103" s="68"/>
      <c r="O103" s="174" t="str">
        <f t="shared" si="26"/>
        <v/>
      </c>
      <c r="P103" s="174" t="str">
        <f t="shared" si="27"/>
        <v/>
      </c>
      <c r="Q103" s="174" t="str">
        <f t="shared" si="28"/>
        <v/>
      </c>
      <c r="R103" s="174" t="str">
        <f t="shared" si="29"/>
        <v/>
      </c>
      <c r="S103" s="174" t="str">
        <f t="shared" si="30"/>
        <v/>
      </c>
      <c r="T103" s="174" t="str">
        <f t="shared" si="31"/>
        <v/>
      </c>
      <c r="U103" s="174" t="str">
        <f t="shared" si="32"/>
        <v/>
      </c>
      <c r="V103" s="174" t="str">
        <f t="shared" si="33"/>
        <v/>
      </c>
    </row>
    <row r="104" spans="2:22" ht="130.5" customHeight="1">
      <c r="B104" s="166" t="str">
        <f t="shared" si="25"/>
        <v/>
      </c>
      <c r="C104" s="171">
        <v>240</v>
      </c>
      <c r="D104" s="172">
        <v>140</v>
      </c>
      <c r="E104" s="172" t="s">
        <v>555</v>
      </c>
      <c r="F104" s="173" t="s">
        <v>537</v>
      </c>
      <c r="G104" s="66"/>
      <c r="H104" s="65"/>
      <c r="I104" s="65"/>
      <c r="J104" s="65"/>
      <c r="K104" s="69"/>
      <c r="L104" s="67"/>
      <c r="M104" s="68"/>
      <c r="O104" s="174" t="str">
        <f t="shared" si="26"/>
        <v/>
      </c>
      <c r="P104" s="174" t="str">
        <f t="shared" si="27"/>
        <v/>
      </c>
      <c r="Q104" s="174" t="str">
        <f t="shared" si="28"/>
        <v/>
      </c>
      <c r="R104" s="174" t="str">
        <f t="shared" si="29"/>
        <v/>
      </c>
      <c r="S104" s="174" t="str">
        <f t="shared" si="30"/>
        <v/>
      </c>
      <c r="T104" s="174" t="str">
        <f t="shared" si="31"/>
        <v/>
      </c>
      <c r="U104" s="174" t="str">
        <f t="shared" si="32"/>
        <v/>
      </c>
      <c r="V104" s="174" t="str">
        <f t="shared" si="33"/>
        <v/>
      </c>
    </row>
    <row r="105" spans="2:22" ht="130.5" customHeight="1">
      <c r="B105" s="166" t="str">
        <f t="shared" si="25"/>
        <v/>
      </c>
      <c r="C105" s="171">
        <v>240</v>
      </c>
      <c r="D105" s="172">
        <v>145</v>
      </c>
      <c r="E105" s="172" t="s">
        <v>637</v>
      </c>
      <c r="F105" s="173" t="s">
        <v>640</v>
      </c>
      <c r="G105" s="66"/>
      <c r="H105" s="65"/>
      <c r="I105" s="65"/>
      <c r="J105" s="65"/>
      <c r="K105" s="69"/>
      <c r="L105" s="67"/>
      <c r="M105" s="68"/>
      <c r="O105" s="174" t="str">
        <f t="shared" si="26"/>
        <v/>
      </c>
      <c r="P105" s="174" t="str">
        <f t="shared" si="27"/>
        <v/>
      </c>
      <c r="Q105" s="174" t="str">
        <f t="shared" si="28"/>
        <v/>
      </c>
      <c r="R105" s="174" t="str">
        <f t="shared" si="29"/>
        <v/>
      </c>
      <c r="S105" s="174" t="str">
        <f t="shared" si="30"/>
        <v/>
      </c>
      <c r="T105" s="174" t="str">
        <f t="shared" si="31"/>
        <v/>
      </c>
      <c r="U105" s="174" t="str">
        <f t="shared" si="32"/>
        <v/>
      </c>
      <c r="V105" s="174" t="str">
        <f t="shared" si="33"/>
        <v/>
      </c>
    </row>
    <row r="106" spans="2:22" ht="130.5" customHeight="1">
      <c r="B106" s="166" t="str">
        <f t="shared" si="25"/>
        <v/>
      </c>
      <c r="C106" s="171">
        <v>240</v>
      </c>
      <c r="D106" s="172">
        <v>160</v>
      </c>
      <c r="E106" s="172" t="s">
        <v>331</v>
      </c>
      <c r="F106" s="173" t="s">
        <v>573</v>
      </c>
      <c r="G106" s="66"/>
      <c r="H106" s="65"/>
      <c r="I106" s="65"/>
      <c r="J106" s="65"/>
      <c r="K106" s="69"/>
      <c r="L106" s="67"/>
      <c r="M106" s="68"/>
      <c r="O106" s="174" t="str">
        <f t="shared" si="26"/>
        <v/>
      </c>
      <c r="P106" s="174" t="str">
        <f t="shared" si="27"/>
        <v/>
      </c>
      <c r="Q106" s="174" t="str">
        <f t="shared" si="28"/>
        <v/>
      </c>
      <c r="R106" s="174" t="str">
        <f t="shared" si="29"/>
        <v/>
      </c>
      <c r="S106" s="174" t="str">
        <f t="shared" si="30"/>
        <v/>
      </c>
      <c r="T106" s="174" t="str">
        <f t="shared" si="31"/>
        <v/>
      </c>
      <c r="U106" s="174" t="str">
        <f t="shared" si="32"/>
        <v/>
      </c>
      <c r="V106" s="174" t="str">
        <f t="shared" si="33"/>
        <v/>
      </c>
    </row>
    <row r="107" spans="2:22" ht="130.5" customHeight="1">
      <c r="B107" s="166" t="str">
        <f t="shared" si="25"/>
        <v/>
      </c>
      <c r="C107" s="171">
        <v>240</v>
      </c>
      <c r="D107" s="172">
        <v>170</v>
      </c>
      <c r="E107" s="172" t="s">
        <v>332</v>
      </c>
      <c r="F107" s="173" t="s">
        <v>574</v>
      </c>
      <c r="G107" s="66"/>
      <c r="H107" s="65"/>
      <c r="I107" s="65"/>
      <c r="J107" s="65"/>
      <c r="K107" s="69"/>
      <c r="L107" s="67"/>
      <c r="M107" s="68"/>
      <c r="O107" s="174" t="str">
        <f t="shared" si="26"/>
        <v/>
      </c>
      <c r="P107" s="174" t="str">
        <f t="shared" si="27"/>
        <v/>
      </c>
      <c r="Q107" s="174" t="str">
        <f t="shared" si="28"/>
        <v/>
      </c>
      <c r="R107" s="174" t="str">
        <f t="shared" si="29"/>
        <v/>
      </c>
      <c r="S107" s="174" t="str">
        <f t="shared" si="30"/>
        <v/>
      </c>
      <c r="T107" s="174" t="str">
        <f t="shared" si="31"/>
        <v/>
      </c>
      <c r="U107" s="174" t="str">
        <f t="shared" si="32"/>
        <v/>
      </c>
      <c r="V107" s="174" t="str">
        <f t="shared" si="33"/>
        <v/>
      </c>
    </row>
    <row r="108" spans="2:22" ht="130.5" customHeight="1">
      <c r="B108" s="166" t="str">
        <f t="shared" si="25"/>
        <v/>
      </c>
      <c r="C108" s="171">
        <v>240</v>
      </c>
      <c r="D108" s="172">
        <v>180</v>
      </c>
      <c r="E108" s="172" t="s">
        <v>333</v>
      </c>
      <c r="F108" s="173" t="s">
        <v>334</v>
      </c>
      <c r="G108" s="66"/>
      <c r="H108" s="65"/>
      <c r="I108" s="65"/>
      <c r="J108" s="65"/>
      <c r="K108" s="69"/>
      <c r="L108" s="67"/>
      <c r="M108" s="68"/>
      <c r="O108" s="174" t="str">
        <f t="shared" si="26"/>
        <v/>
      </c>
      <c r="P108" s="174" t="str">
        <f t="shared" si="27"/>
        <v/>
      </c>
      <c r="Q108" s="174" t="str">
        <f t="shared" si="28"/>
        <v/>
      </c>
      <c r="R108" s="174" t="str">
        <f t="shared" si="29"/>
        <v/>
      </c>
      <c r="S108" s="174" t="str">
        <f t="shared" si="30"/>
        <v/>
      </c>
      <c r="T108" s="174" t="str">
        <f t="shared" si="31"/>
        <v/>
      </c>
      <c r="U108" s="174" t="str">
        <f t="shared" si="32"/>
        <v/>
      </c>
      <c r="V108" s="174" t="str">
        <f t="shared" si="33"/>
        <v/>
      </c>
    </row>
    <row r="109" spans="2:22" ht="130.5" customHeight="1">
      <c r="B109" s="166" t="str">
        <f t="shared" si="25"/>
        <v/>
      </c>
      <c r="C109" s="171">
        <v>250</v>
      </c>
      <c r="D109" s="172">
        <v>110</v>
      </c>
      <c r="E109" s="172" t="s">
        <v>335</v>
      </c>
      <c r="F109" s="173" t="s">
        <v>422</v>
      </c>
      <c r="G109" s="66"/>
      <c r="H109" s="65"/>
      <c r="I109" s="65"/>
      <c r="J109" s="65"/>
      <c r="K109" s="69"/>
      <c r="L109" s="67"/>
      <c r="M109" s="68"/>
      <c r="O109" s="174" t="str">
        <f t="shared" si="26"/>
        <v/>
      </c>
      <c r="P109" s="174" t="str">
        <f t="shared" si="27"/>
        <v/>
      </c>
      <c r="Q109" s="174" t="str">
        <f t="shared" si="28"/>
        <v/>
      </c>
      <c r="R109" s="174" t="str">
        <f t="shared" si="29"/>
        <v/>
      </c>
      <c r="S109" s="174" t="str">
        <f t="shared" si="30"/>
        <v/>
      </c>
      <c r="T109" s="174" t="str">
        <f t="shared" si="31"/>
        <v/>
      </c>
      <c r="U109" s="174" t="str">
        <f t="shared" si="32"/>
        <v/>
      </c>
      <c r="V109" s="174" t="str">
        <f t="shared" si="33"/>
        <v/>
      </c>
    </row>
    <row r="110" spans="2:22" ht="130.5" customHeight="1">
      <c r="B110" s="166" t="str">
        <f t="shared" si="25"/>
        <v/>
      </c>
      <c r="C110" s="171">
        <v>250</v>
      </c>
      <c r="D110" s="172">
        <v>120</v>
      </c>
      <c r="E110" s="172" t="s">
        <v>389</v>
      </c>
      <c r="F110" s="173" t="s">
        <v>308</v>
      </c>
      <c r="G110" s="66"/>
      <c r="H110" s="65"/>
      <c r="I110" s="65"/>
      <c r="J110" s="65"/>
      <c r="K110" s="69"/>
      <c r="L110" s="67"/>
      <c r="M110" s="68"/>
      <c r="O110" s="174" t="str">
        <f t="shared" si="26"/>
        <v/>
      </c>
      <c r="P110" s="174" t="str">
        <f t="shared" si="27"/>
        <v/>
      </c>
      <c r="Q110" s="174" t="str">
        <f t="shared" si="28"/>
        <v/>
      </c>
      <c r="R110" s="174" t="str">
        <f t="shared" si="29"/>
        <v/>
      </c>
      <c r="S110" s="174" t="str">
        <f t="shared" si="30"/>
        <v/>
      </c>
      <c r="T110" s="174" t="str">
        <f t="shared" si="31"/>
        <v/>
      </c>
      <c r="U110" s="174" t="str">
        <f t="shared" si="32"/>
        <v/>
      </c>
      <c r="V110" s="174" t="str">
        <f t="shared" si="33"/>
        <v/>
      </c>
    </row>
    <row r="111" spans="2:22" ht="130.5" customHeight="1">
      <c r="B111" s="166" t="str">
        <f t="shared" si="25"/>
        <v/>
      </c>
      <c r="C111" s="171">
        <v>260</v>
      </c>
      <c r="D111" s="172">
        <v>110</v>
      </c>
      <c r="E111" s="172" t="s">
        <v>376</v>
      </c>
      <c r="F111" s="173" t="s">
        <v>319</v>
      </c>
      <c r="G111" s="66"/>
      <c r="H111" s="65"/>
      <c r="I111" s="65"/>
      <c r="J111" s="65"/>
      <c r="K111" s="69"/>
      <c r="L111" s="67"/>
      <c r="M111" s="68"/>
      <c r="O111" s="174" t="str">
        <f t="shared" si="26"/>
        <v/>
      </c>
      <c r="P111" s="174" t="str">
        <f t="shared" si="27"/>
        <v/>
      </c>
      <c r="Q111" s="174" t="str">
        <f t="shared" si="28"/>
        <v/>
      </c>
      <c r="R111" s="174" t="str">
        <f t="shared" si="29"/>
        <v/>
      </c>
      <c r="S111" s="174" t="str">
        <f t="shared" si="30"/>
        <v/>
      </c>
      <c r="T111" s="174" t="str">
        <f t="shared" si="31"/>
        <v/>
      </c>
      <c r="U111" s="174" t="str">
        <f t="shared" si="32"/>
        <v/>
      </c>
      <c r="V111" s="174" t="str">
        <f t="shared" si="33"/>
        <v/>
      </c>
    </row>
    <row r="112" spans="2:22" ht="130.5" customHeight="1">
      <c r="B112" s="166" t="str">
        <f t="shared" si="25"/>
        <v/>
      </c>
      <c r="C112" s="171">
        <v>260</v>
      </c>
      <c r="D112" s="172">
        <v>120</v>
      </c>
      <c r="E112" s="172" t="s">
        <v>320</v>
      </c>
      <c r="F112" s="173" t="s">
        <v>367</v>
      </c>
      <c r="G112" s="66"/>
      <c r="H112" s="65"/>
      <c r="I112" s="65"/>
      <c r="J112" s="65"/>
      <c r="K112" s="69"/>
      <c r="L112" s="67"/>
      <c r="M112" s="68"/>
      <c r="O112" s="174" t="str">
        <f t="shared" si="26"/>
        <v/>
      </c>
      <c r="P112" s="174" t="str">
        <f t="shared" si="27"/>
        <v/>
      </c>
      <c r="Q112" s="174" t="str">
        <f t="shared" si="28"/>
        <v/>
      </c>
      <c r="R112" s="174" t="str">
        <f t="shared" si="29"/>
        <v/>
      </c>
      <c r="S112" s="174" t="str">
        <f t="shared" si="30"/>
        <v/>
      </c>
      <c r="T112" s="174" t="str">
        <f t="shared" si="31"/>
        <v/>
      </c>
      <c r="U112" s="174" t="str">
        <f t="shared" si="32"/>
        <v/>
      </c>
      <c r="V112" s="174" t="str">
        <f t="shared" si="33"/>
        <v/>
      </c>
    </row>
    <row r="113" spans="2:22" ht="130.5" customHeight="1">
      <c r="B113" s="166" t="str">
        <f t="shared" si="25"/>
        <v/>
      </c>
      <c r="C113" s="171">
        <v>260</v>
      </c>
      <c r="D113" s="172">
        <v>130</v>
      </c>
      <c r="E113" s="172" t="s">
        <v>368</v>
      </c>
      <c r="F113" s="173" t="s">
        <v>409</v>
      </c>
      <c r="G113" s="66"/>
      <c r="H113" s="65"/>
      <c r="I113" s="65"/>
      <c r="J113" s="65"/>
      <c r="K113" s="69"/>
      <c r="L113" s="67"/>
      <c r="M113" s="68"/>
      <c r="O113" s="174" t="str">
        <f t="shared" si="26"/>
        <v/>
      </c>
      <c r="P113" s="174" t="str">
        <f t="shared" si="27"/>
        <v/>
      </c>
      <c r="Q113" s="174" t="str">
        <f t="shared" si="28"/>
        <v/>
      </c>
      <c r="R113" s="174" t="str">
        <f t="shared" si="29"/>
        <v/>
      </c>
      <c r="S113" s="174" t="str">
        <f t="shared" si="30"/>
        <v/>
      </c>
      <c r="T113" s="174" t="str">
        <f t="shared" si="31"/>
        <v/>
      </c>
      <c r="U113" s="174" t="str">
        <f t="shared" si="32"/>
        <v/>
      </c>
      <c r="V113" s="174" t="str">
        <f t="shared" si="33"/>
        <v/>
      </c>
    </row>
    <row r="114" spans="2:22" ht="130.5" customHeight="1">
      <c r="B114" s="166" t="str">
        <f t="shared" si="25"/>
        <v/>
      </c>
      <c r="C114" s="171">
        <v>260</v>
      </c>
      <c r="D114" s="172">
        <v>140</v>
      </c>
      <c r="E114" s="172" t="s">
        <v>362</v>
      </c>
      <c r="F114" s="173" t="s">
        <v>363</v>
      </c>
      <c r="G114" s="66"/>
      <c r="H114" s="65"/>
      <c r="I114" s="65"/>
      <c r="J114" s="65"/>
      <c r="K114" s="69"/>
      <c r="L114" s="67"/>
      <c r="M114" s="68"/>
      <c r="O114" s="174" t="str">
        <f t="shared" si="26"/>
        <v/>
      </c>
      <c r="P114" s="174" t="str">
        <f t="shared" si="27"/>
        <v/>
      </c>
      <c r="Q114" s="174" t="str">
        <f t="shared" si="28"/>
        <v/>
      </c>
      <c r="R114" s="174" t="str">
        <f t="shared" si="29"/>
        <v/>
      </c>
      <c r="S114" s="174" t="str">
        <f t="shared" si="30"/>
        <v/>
      </c>
      <c r="T114" s="174" t="str">
        <f t="shared" si="31"/>
        <v/>
      </c>
      <c r="U114" s="174" t="str">
        <f t="shared" si="32"/>
        <v/>
      </c>
      <c r="V114" s="174" t="str">
        <f t="shared" si="33"/>
        <v/>
      </c>
    </row>
    <row r="115" spans="2:22" ht="130.5" customHeight="1">
      <c r="B115" s="166" t="str">
        <f t="shared" si="25"/>
        <v/>
      </c>
      <c r="C115" s="171">
        <v>260</v>
      </c>
      <c r="D115" s="172">
        <v>150</v>
      </c>
      <c r="E115" s="172" t="s">
        <v>364</v>
      </c>
      <c r="F115" s="173" t="s">
        <v>415</v>
      </c>
      <c r="G115" s="66"/>
      <c r="H115" s="65"/>
      <c r="I115" s="65"/>
      <c r="J115" s="65"/>
      <c r="K115" s="69"/>
      <c r="L115" s="67"/>
      <c r="M115" s="68"/>
      <c r="O115" s="174" t="str">
        <f t="shared" si="26"/>
        <v/>
      </c>
      <c r="P115" s="174" t="str">
        <f t="shared" si="27"/>
        <v/>
      </c>
      <c r="Q115" s="174" t="str">
        <f t="shared" si="28"/>
        <v/>
      </c>
      <c r="R115" s="174" t="str">
        <f t="shared" si="29"/>
        <v/>
      </c>
      <c r="S115" s="174" t="str">
        <f t="shared" si="30"/>
        <v/>
      </c>
      <c r="T115" s="174" t="str">
        <f t="shared" si="31"/>
        <v/>
      </c>
      <c r="U115" s="174" t="str">
        <f t="shared" si="32"/>
        <v/>
      </c>
      <c r="V115" s="174" t="str">
        <f t="shared" si="33"/>
        <v/>
      </c>
    </row>
    <row r="116" spans="2:22" ht="130.5" customHeight="1">
      <c r="B116" s="166" t="str">
        <f t="shared" si="25"/>
        <v/>
      </c>
      <c r="C116" s="171">
        <v>260</v>
      </c>
      <c r="D116" s="172">
        <v>160</v>
      </c>
      <c r="E116" s="172" t="s">
        <v>416</v>
      </c>
      <c r="F116" s="173" t="s">
        <v>417</v>
      </c>
      <c r="G116" s="66"/>
      <c r="H116" s="65"/>
      <c r="I116" s="65"/>
      <c r="J116" s="65"/>
      <c r="K116" s="69"/>
      <c r="L116" s="67"/>
      <c r="M116" s="68"/>
      <c r="O116" s="174" t="str">
        <f t="shared" si="26"/>
        <v/>
      </c>
      <c r="P116" s="174" t="str">
        <f t="shared" si="27"/>
        <v/>
      </c>
      <c r="Q116" s="174" t="str">
        <f t="shared" si="28"/>
        <v/>
      </c>
      <c r="R116" s="174" t="str">
        <f t="shared" si="29"/>
        <v/>
      </c>
      <c r="S116" s="174" t="str">
        <f t="shared" si="30"/>
        <v/>
      </c>
      <c r="T116" s="174" t="str">
        <f t="shared" si="31"/>
        <v/>
      </c>
      <c r="U116" s="174" t="str">
        <f t="shared" si="32"/>
        <v/>
      </c>
      <c r="V116" s="174" t="str">
        <f t="shared" si="33"/>
        <v/>
      </c>
    </row>
    <row r="117" spans="2:22" ht="130.5" customHeight="1">
      <c r="B117" s="166" t="str">
        <f t="shared" si="25"/>
        <v/>
      </c>
      <c r="C117" s="171">
        <v>260</v>
      </c>
      <c r="D117" s="172">
        <v>170</v>
      </c>
      <c r="E117" s="172" t="s">
        <v>377</v>
      </c>
      <c r="F117" s="173" t="s">
        <v>378</v>
      </c>
      <c r="G117" s="66"/>
      <c r="H117" s="65"/>
      <c r="I117" s="65"/>
      <c r="J117" s="65"/>
      <c r="K117" s="69"/>
      <c r="L117" s="67"/>
      <c r="M117" s="68"/>
      <c r="O117" s="174" t="str">
        <f t="shared" si="26"/>
        <v/>
      </c>
      <c r="P117" s="174" t="str">
        <f t="shared" si="27"/>
        <v/>
      </c>
      <c r="Q117" s="174" t="str">
        <f t="shared" si="28"/>
        <v/>
      </c>
      <c r="R117" s="174" t="str">
        <f t="shared" si="29"/>
        <v/>
      </c>
      <c r="S117" s="174" t="str">
        <f t="shared" si="30"/>
        <v/>
      </c>
      <c r="T117" s="174" t="str">
        <f t="shared" si="31"/>
        <v/>
      </c>
      <c r="U117" s="174" t="str">
        <f t="shared" si="32"/>
        <v/>
      </c>
      <c r="V117" s="174" t="str">
        <f t="shared" si="33"/>
        <v/>
      </c>
    </row>
    <row r="118" spans="2:22" ht="130.5" customHeight="1">
      <c r="B118" s="166" t="str">
        <f t="shared" si="25"/>
        <v/>
      </c>
      <c r="C118" s="171">
        <v>260</v>
      </c>
      <c r="D118" s="172">
        <v>180</v>
      </c>
      <c r="E118" s="172" t="s">
        <v>439</v>
      </c>
      <c r="F118" s="173" t="s">
        <v>365</v>
      </c>
      <c r="G118" s="66"/>
      <c r="H118" s="65"/>
      <c r="I118" s="65"/>
      <c r="J118" s="65"/>
      <c r="K118" s="69"/>
      <c r="L118" s="67"/>
      <c r="M118" s="68"/>
      <c r="O118" s="174" t="str">
        <f t="shared" si="26"/>
        <v/>
      </c>
      <c r="P118" s="174" t="str">
        <f t="shared" si="27"/>
        <v/>
      </c>
      <c r="Q118" s="174" t="str">
        <f t="shared" si="28"/>
        <v/>
      </c>
      <c r="R118" s="174" t="str">
        <f t="shared" si="29"/>
        <v/>
      </c>
      <c r="S118" s="174" t="str">
        <f t="shared" si="30"/>
        <v/>
      </c>
      <c r="T118" s="174" t="str">
        <f t="shared" si="31"/>
        <v/>
      </c>
      <c r="U118" s="174" t="str">
        <f t="shared" si="32"/>
        <v/>
      </c>
      <c r="V118" s="174" t="str">
        <f t="shared" si="33"/>
        <v/>
      </c>
    </row>
    <row r="119" spans="2:22" ht="130.5" customHeight="1">
      <c r="B119" s="166" t="str">
        <f t="shared" si="25"/>
        <v/>
      </c>
      <c r="C119" s="171">
        <v>260</v>
      </c>
      <c r="D119" s="172">
        <v>190</v>
      </c>
      <c r="E119" s="172" t="s">
        <v>366</v>
      </c>
      <c r="F119" s="173" t="s">
        <v>445</v>
      </c>
      <c r="G119" s="66"/>
      <c r="H119" s="65"/>
      <c r="I119" s="65"/>
      <c r="J119" s="65"/>
      <c r="K119" s="69"/>
      <c r="L119" s="67"/>
      <c r="M119" s="68"/>
      <c r="O119" s="174" t="str">
        <f t="shared" si="26"/>
        <v/>
      </c>
      <c r="P119" s="174" t="str">
        <f t="shared" si="27"/>
        <v/>
      </c>
      <c r="Q119" s="174" t="str">
        <f t="shared" si="28"/>
        <v/>
      </c>
      <c r="R119" s="174" t="str">
        <f t="shared" si="29"/>
        <v/>
      </c>
      <c r="S119" s="174" t="str">
        <f t="shared" si="30"/>
        <v/>
      </c>
      <c r="T119" s="174" t="str">
        <f t="shared" si="31"/>
        <v/>
      </c>
      <c r="U119" s="174" t="str">
        <f t="shared" si="32"/>
        <v/>
      </c>
      <c r="V119" s="174" t="str">
        <f t="shared" si="33"/>
        <v/>
      </c>
    </row>
    <row r="120" spans="2:22" ht="130.5" customHeight="1">
      <c r="B120" s="166" t="str">
        <f t="shared" si="25"/>
        <v/>
      </c>
      <c r="C120" s="171">
        <v>270</v>
      </c>
      <c r="D120" s="172">
        <v>110</v>
      </c>
      <c r="E120" s="172" t="s">
        <v>446</v>
      </c>
      <c r="F120" s="173" t="s">
        <v>411</v>
      </c>
      <c r="G120" s="66"/>
      <c r="H120" s="65"/>
      <c r="I120" s="65"/>
      <c r="J120" s="65"/>
      <c r="K120" s="69"/>
      <c r="L120" s="67"/>
      <c r="M120" s="68"/>
      <c r="O120" s="174" t="str">
        <f t="shared" si="26"/>
        <v/>
      </c>
      <c r="P120" s="174" t="str">
        <f t="shared" si="27"/>
        <v/>
      </c>
      <c r="Q120" s="174" t="str">
        <f t="shared" si="28"/>
        <v/>
      </c>
      <c r="R120" s="174" t="str">
        <f t="shared" si="29"/>
        <v/>
      </c>
      <c r="S120" s="174" t="str">
        <f t="shared" si="30"/>
        <v/>
      </c>
      <c r="T120" s="174" t="str">
        <f t="shared" si="31"/>
        <v/>
      </c>
      <c r="U120" s="174" t="str">
        <f t="shared" si="32"/>
        <v/>
      </c>
      <c r="V120" s="174" t="str">
        <f t="shared" si="33"/>
        <v/>
      </c>
    </row>
    <row r="121" spans="2:22" ht="130.5" customHeight="1">
      <c r="B121" s="166" t="str">
        <f t="shared" si="25"/>
        <v/>
      </c>
      <c r="C121" s="171">
        <v>270</v>
      </c>
      <c r="D121" s="172">
        <v>120</v>
      </c>
      <c r="E121" s="172" t="s">
        <v>412</v>
      </c>
      <c r="F121" s="173" t="s">
        <v>90</v>
      </c>
      <c r="G121" s="66"/>
      <c r="H121" s="65"/>
      <c r="I121" s="65"/>
      <c r="J121" s="65"/>
      <c r="K121" s="69"/>
      <c r="L121" s="67"/>
      <c r="M121" s="68"/>
      <c r="O121" s="174" t="str">
        <f t="shared" si="26"/>
        <v/>
      </c>
      <c r="P121" s="174" t="str">
        <f t="shared" si="27"/>
        <v/>
      </c>
      <c r="Q121" s="174" t="str">
        <f t="shared" si="28"/>
        <v/>
      </c>
      <c r="R121" s="174" t="str">
        <f t="shared" si="29"/>
        <v/>
      </c>
      <c r="S121" s="174" t="str">
        <f t="shared" si="30"/>
        <v/>
      </c>
      <c r="T121" s="174" t="str">
        <f t="shared" si="31"/>
        <v/>
      </c>
      <c r="U121" s="174" t="str">
        <f t="shared" si="32"/>
        <v/>
      </c>
      <c r="V121" s="174" t="str">
        <f t="shared" si="33"/>
        <v/>
      </c>
    </row>
    <row r="122" spans="2:22" ht="130.5" customHeight="1">
      <c r="B122" s="166" t="str">
        <f t="shared" si="25"/>
        <v/>
      </c>
      <c r="C122" s="171">
        <v>270</v>
      </c>
      <c r="D122" s="172">
        <v>130</v>
      </c>
      <c r="E122" s="172" t="s">
        <v>275</v>
      </c>
      <c r="F122" s="173" t="s">
        <v>228</v>
      </c>
      <c r="G122" s="66"/>
      <c r="H122" s="65"/>
      <c r="I122" s="65"/>
      <c r="J122" s="65"/>
      <c r="K122" s="69"/>
      <c r="L122" s="67"/>
      <c r="M122" s="68"/>
      <c r="O122" s="174" t="str">
        <f t="shared" si="26"/>
        <v/>
      </c>
      <c r="P122" s="174" t="str">
        <f t="shared" si="27"/>
        <v/>
      </c>
      <c r="Q122" s="174" t="str">
        <f t="shared" si="28"/>
        <v/>
      </c>
      <c r="R122" s="174" t="str">
        <f t="shared" si="29"/>
        <v/>
      </c>
      <c r="S122" s="174" t="str">
        <f t="shared" si="30"/>
        <v/>
      </c>
      <c r="T122" s="174" t="str">
        <f t="shared" si="31"/>
        <v/>
      </c>
      <c r="U122" s="174" t="str">
        <f t="shared" si="32"/>
        <v/>
      </c>
      <c r="V122" s="174" t="str">
        <f t="shared" si="33"/>
        <v/>
      </c>
    </row>
    <row r="123" spans="2:22" ht="130.5" customHeight="1">
      <c r="B123" s="166" t="str">
        <f t="shared" si="25"/>
        <v/>
      </c>
      <c r="C123" s="171">
        <v>270</v>
      </c>
      <c r="D123" s="172">
        <v>140</v>
      </c>
      <c r="E123" s="172" t="s">
        <v>229</v>
      </c>
      <c r="F123" s="173" t="s">
        <v>575</v>
      </c>
      <c r="G123" s="66"/>
      <c r="H123" s="65"/>
      <c r="I123" s="65"/>
      <c r="J123" s="65"/>
      <c r="K123" s="69"/>
      <c r="L123" s="67"/>
      <c r="M123" s="68"/>
      <c r="O123" s="174" t="str">
        <f t="shared" si="26"/>
        <v/>
      </c>
      <c r="P123" s="174" t="str">
        <f t="shared" si="27"/>
        <v/>
      </c>
      <c r="Q123" s="174" t="str">
        <f t="shared" si="28"/>
        <v/>
      </c>
      <c r="R123" s="174" t="str">
        <f t="shared" si="29"/>
        <v/>
      </c>
      <c r="S123" s="174" t="str">
        <f t="shared" si="30"/>
        <v/>
      </c>
      <c r="T123" s="174" t="str">
        <f t="shared" si="31"/>
        <v/>
      </c>
      <c r="U123" s="174" t="str">
        <f t="shared" si="32"/>
        <v/>
      </c>
      <c r="V123" s="174" t="str">
        <f t="shared" si="33"/>
        <v/>
      </c>
    </row>
    <row r="124" spans="2:22" ht="130.5" customHeight="1">
      <c r="B124" s="166" t="str">
        <f t="shared" si="25"/>
        <v/>
      </c>
      <c r="C124" s="171">
        <v>270</v>
      </c>
      <c r="D124" s="172">
        <v>150</v>
      </c>
      <c r="E124" s="172" t="s">
        <v>339</v>
      </c>
      <c r="F124" s="173" t="s">
        <v>576</v>
      </c>
      <c r="G124" s="66"/>
      <c r="H124" s="65"/>
      <c r="I124" s="65"/>
      <c r="J124" s="65"/>
      <c r="K124" s="69"/>
      <c r="L124" s="67"/>
      <c r="M124" s="68"/>
      <c r="O124" s="174" t="str">
        <f t="shared" si="26"/>
        <v/>
      </c>
      <c r="P124" s="174" t="str">
        <f t="shared" si="27"/>
        <v/>
      </c>
      <c r="Q124" s="174" t="str">
        <f t="shared" si="28"/>
        <v/>
      </c>
      <c r="R124" s="174" t="str">
        <f t="shared" si="29"/>
        <v/>
      </c>
      <c r="S124" s="174" t="str">
        <f t="shared" si="30"/>
        <v/>
      </c>
      <c r="T124" s="174" t="str">
        <f t="shared" si="31"/>
        <v/>
      </c>
      <c r="U124" s="174" t="str">
        <f t="shared" si="32"/>
        <v/>
      </c>
      <c r="V124" s="174" t="str">
        <f t="shared" si="33"/>
        <v/>
      </c>
    </row>
    <row r="125" spans="2:22" ht="130.5" customHeight="1">
      <c r="B125" s="166" t="str">
        <f t="shared" si="25"/>
        <v/>
      </c>
      <c r="C125" s="171">
        <v>270</v>
      </c>
      <c r="D125" s="172">
        <v>160</v>
      </c>
      <c r="E125" s="172" t="s">
        <v>340</v>
      </c>
      <c r="F125" s="173" t="s">
        <v>576</v>
      </c>
      <c r="G125" s="66"/>
      <c r="H125" s="65"/>
      <c r="I125" s="65"/>
      <c r="J125" s="65"/>
      <c r="K125" s="69"/>
      <c r="L125" s="67"/>
      <c r="M125" s="68"/>
      <c r="O125" s="174" t="str">
        <f t="shared" si="26"/>
        <v/>
      </c>
      <c r="P125" s="174" t="str">
        <f t="shared" si="27"/>
        <v/>
      </c>
      <c r="Q125" s="174" t="str">
        <f t="shared" si="28"/>
        <v/>
      </c>
      <c r="R125" s="174" t="str">
        <f t="shared" si="29"/>
        <v/>
      </c>
      <c r="S125" s="174" t="str">
        <f t="shared" si="30"/>
        <v/>
      </c>
      <c r="T125" s="174" t="str">
        <f t="shared" si="31"/>
        <v/>
      </c>
      <c r="U125" s="174" t="str">
        <f t="shared" si="32"/>
        <v/>
      </c>
      <c r="V125" s="174" t="str">
        <f t="shared" si="33"/>
        <v/>
      </c>
    </row>
    <row r="126" spans="2:22" ht="130.5" customHeight="1">
      <c r="B126" s="166" t="str">
        <f t="shared" si="25"/>
        <v/>
      </c>
      <c r="C126" s="171">
        <v>270</v>
      </c>
      <c r="D126" s="172">
        <v>170</v>
      </c>
      <c r="E126" s="172" t="s">
        <v>341</v>
      </c>
      <c r="F126" s="173" t="s">
        <v>342</v>
      </c>
      <c r="G126" s="66"/>
      <c r="H126" s="65"/>
      <c r="I126" s="65"/>
      <c r="J126" s="65"/>
      <c r="K126" s="69"/>
      <c r="L126" s="67"/>
      <c r="M126" s="68"/>
      <c r="O126" s="174" t="str">
        <f t="shared" si="26"/>
        <v/>
      </c>
      <c r="P126" s="174" t="str">
        <f t="shared" si="27"/>
        <v/>
      </c>
      <c r="Q126" s="174" t="str">
        <f t="shared" si="28"/>
        <v/>
      </c>
      <c r="R126" s="174" t="str">
        <f t="shared" si="29"/>
        <v/>
      </c>
      <c r="S126" s="174" t="str">
        <f t="shared" si="30"/>
        <v/>
      </c>
      <c r="T126" s="174" t="str">
        <f t="shared" si="31"/>
        <v/>
      </c>
      <c r="U126" s="174" t="str">
        <f t="shared" si="32"/>
        <v/>
      </c>
      <c r="V126" s="174" t="str">
        <f t="shared" si="33"/>
        <v/>
      </c>
    </row>
    <row r="127" spans="2:22" ht="130.5" customHeight="1">
      <c r="B127" s="166" t="str">
        <f t="shared" si="25"/>
        <v/>
      </c>
      <c r="C127" s="171">
        <v>270</v>
      </c>
      <c r="D127" s="172">
        <v>180</v>
      </c>
      <c r="E127" s="172" t="s">
        <v>343</v>
      </c>
      <c r="F127" s="173" t="s">
        <v>577</v>
      </c>
      <c r="G127" s="66"/>
      <c r="H127" s="65"/>
      <c r="I127" s="65"/>
      <c r="J127" s="65"/>
      <c r="K127" s="69"/>
      <c r="L127" s="67"/>
      <c r="M127" s="68"/>
      <c r="O127" s="174" t="str">
        <f t="shared" si="26"/>
        <v/>
      </c>
      <c r="P127" s="174" t="str">
        <f t="shared" si="27"/>
        <v/>
      </c>
      <c r="Q127" s="174" t="str">
        <f t="shared" si="28"/>
        <v/>
      </c>
      <c r="R127" s="174" t="str">
        <f t="shared" si="29"/>
        <v/>
      </c>
      <c r="S127" s="174" t="str">
        <f t="shared" si="30"/>
        <v/>
      </c>
      <c r="T127" s="174" t="str">
        <f t="shared" si="31"/>
        <v/>
      </c>
      <c r="U127" s="174" t="str">
        <f t="shared" si="32"/>
        <v/>
      </c>
      <c r="V127" s="174" t="str">
        <f t="shared" si="33"/>
        <v/>
      </c>
    </row>
    <row r="128" spans="2:22" ht="130.5" customHeight="1">
      <c r="B128" s="166" t="str">
        <f t="shared" si="25"/>
        <v/>
      </c>
      <c r="C128" s="171">
        <v>270</v>
      </c>
      <c r="D128" s="172">
        <v>190</v>
      </c>
      <c r="E128" s="172" t="s">
        <v>430</v>
      </c>
      <c r="F128" s="173" t="s">
        <v>578</v>
      </c>
      <c r="G128" s="66"/>
      <c r="H128" s="65"/>
      <c r="I128" s="65"/>
      <c r="J128" s="65"/>
      <c r="K128" s="69"/>
      <c r="L128" s="67"/>
      <c r="M128" s="68"/>
      <c r="O128" s="174" t="str">
        <f t="shared" si="26"/>
        <v/>
      </c>
      <c r="P128" s="174" t="str">
        <f t="shared" si="27"/>
        <v/>
      </c>
      <c r="Q128" s="174" t="str">
        <f t="shared" si="28"/>
        <v/>
      </c>
      <c r="R128" s="174" t="str">
        <f t="shared" si="29"/>
        <v/>
      </c>
      <c r="S128" s="174" t="str">
        <f t="shared" si="30"/>
        <v/>
      </c>
      <c r="T128" s="174" t="str">
        <f t="shared" si="31"/>
        <v/>
      </c>
      <c r="U128" s="174" t="str">
        <f t="shared" si="32"/>
        <v/>
      </c>
      <c r="V128" s="174" t="str">
        <f t="shared" si="33"/>
        <v/>
      </c>
    </row>
    <row r="129" spans="2:22" ht="130.5" customHeight="1">
      <c r="B129" s="166" t="str">
        <f t="shared" si="25"/>
        <v/>
      </c>
      <c r="C129" s="171">
        <v>270</v>
      </c>
      <c r="D129" s="172">
        <v>200</v>
      </c>
      <c r="E129" s="172" t="s">
        <v>292</v>
      </c>
      <c r="F129" s="173" t="s">
        <v>293</v>
      </c>
      <c r="G129" s="66"/>
      <c r="H129" s="65"/>
      <c r="I129" s="65"/>
      <c r="J129" s="65"/>
      <c r="K129" s="69"/>
      <c r="L129" s="67"/>
      <c r="M129" s="68"/>
      <c r="O129" s="174" t="str">
        <f t="shared" si="26"/>
        <v/>
      </c>
      <c r="P129" s="174" t="str">
        <f t="shared" si="27"/>
        <v/>
      </c>
      <c r="Q129" s="174" t="str">
        <f t="shared" si="28"/>
        <v/>
      </c>
      <c r="R129" s="174" t="str">
        <f t="shared" si="29"/>
        <v/>
      </c>
      <c r="S129" s="174" t="str">
        <f t="shared" si="30"/>
        <v/>
      </c>
      <c r="T129" s="174" t="str">
        <f t="shared" si="31"/>
        <v/>
      </c>
      <c r="U129" s="174" t="str">
        <f t="shared" si="32"/>
        <v/>
      </c>
      <c r="V129" s="174" t="str">
        <f t="shared" si="33"/>
        <v/>
      </c>
    </row>
    <row r="130" spans="2:22" ht="130.5" customHeight="1">
      <c r="B130" s="166" t="str">
        <f t="shared" si="25"/>
        <v/>
      </c>
      <c r="C130" s="171">
        <v>270</v>
      </c>
      <c r="D130" s="172">
        <v>210</v>
      </c>
      <c r="E130" s="172" t="s">
        <v>346</v>
      </c>
      <c r="F130" s="173" t="s">
        <v>429</v>
      </c>
      <c r="G130" s="66"/>
      <c r="H130" s="65"/>
      <c r="I130" s="65"/>
      <c r="J130" s="65"/>
      <c r="K130" s="69"/>
      <c r="L130" s="67"/>
      <c r="M130" s="68"/>
      <c r="O130" s="174" t="str">
        <f t="shared" si="26"/>
        <v/>
      </c>
      <c r="P130" s="174" t="str">
        <f t="shared" si="27"/>
        <v/>
      </c>
      <c r="Q130" s="174" t="str">
        <f t="shared" si="28"/>
        <v/>
      </c>
      <c r="R130" s="174" t="str">
        <f t="shared" si="29"/>
        <v/>
      </c>
      <c r="S130" s="174" t="str">
        <f t="shared" si="30"/>
        <v/>
      </c>
      <c r="T130" s="174" t="str">
        <f t="shared" si="31"/>
        <v/>
      </c>
      <c r="U130" s="174" t="str">
        <f t="shared" si="32"/>
        <v/>
      </c>
      <c r="V130" s="174" t="str">
        <f t="shared" si="33"/>
        <v/>
      </c>
    </row>
    <row r="131" spans="2:22" ht="130.5" customHeight="1">
      <c r="B131" s="166" t="str">
        <f t="shared" si="25"/>
        <v/>
      </c>
      <c r="C131" s="171">
        <v>280</v>
      </c>
      <c r="D131" s="172">
        <v>110</v>
      </c>
      <c r="E131" s="172" t="s">
        <v>394</v>
      </c>
      <c r="F131" s="173" t="s">
        <v>299</v>
      </c>
      <c r="G131" s="66"/>
      <c r="H131" s="65"/>
      <c r="I131" s="65"/>
      <c r="J131" s="65"/>
      <c r="K131" s="69"/>
      <c r="L131" s="67"/>
      <c r="M131" s="68"/>
      <c r="O131" s="174" t="str">
        <f t="shared" si="26"/>
        <v/>
      </c>
      <c r="P131" s="174" t="str">
        <f t="shared" si="27"/>
        <v/>
      </c>
      <c r="Q131" s="174" t="str">
        <f t="shared" si="28"/>
        <v/>
      </c>
      <c r="R131" s="174" t="str">
        <f t="shared" si="29"/>
        <v/>
      </c>
      <c r="S131" s="174" t="str">
        <f t="shared" si="30"/>
        <v/>
      </c>
      <c r="T131" s="174" t="str">
        <f t="shared" si="31"/>
        <v/>
      </c>
      <c r="U131" s="174" t="str">
        <f t="shared" si="32"/>
        <v/>
      </c>
      <c r="V131" s="174" t="str">
        <f t="shared" si="33"/>
        <v/>
      </c>
    </row>
    <row r="132" spans="2:22" ht="130.5" customHeight="1">
      <c r="B132" s="166" t="str">
        <f t="shared" si="25"/>
        <v/>
      </c>
      <c r="C132" s="171">
        <v>280</v>
      </c>
      <c r="D132" s="172">
        <v>120</v>
      </c>
      <c r="E132" s="172" t="s">
        <v>300</v>
      </c>
      <c r="F132" s="173" t="s">
        <v>301</v>
      </c>
      <c r="G132" s="66"/>
      <c r="H132" s="65"/>
      <c r="I132" s="65"/>
      <c r="J132" s="65"/>
      <c r="K132" s="69"/>
      <c r="L132" s="67"/>
      <c r="M132" s="68"/>
      <c r="O132" s="174" t="str">
        <f t="shared" si="26"/>
        <v/>
      </c>
      <c r="P132" s="174" t="str">
        <f t="shared" si="27"/>
        <v/>
      </c>
      <c r="Q132" s="174" t="str">
        <f t="shared" si="28"/>
        <v/>
      </c>
      <c r="R132" s="174" t="str">
        <f t="shared" si="29"/>
        <v/>
      </c>
      <c r="S132" s="174" t="str">
        <f t="shared" si="30"/>
        <v/>
      </c>
      <c r="T132" s="174" t="str">
        <f t="shared" si="31"/>
        <v/>
      </c>
      <c r="U132" s="174" t="str">
        <f t="shared" si="32"/>
        <v/>
      </c>
      <c r="V132" s="174" t="str">
        <f t="shared" si="33"/>
        <v/>
      </c>
    </row>
    <row r="133" spans="2:22" ht="130.5" customHeight="1">
      <c r="B133" s="166" t="str">
        <f t="shared" si="25"/>
        <v/>
      </c>
      <c r="C133" s="171">
        <v>280</v>
      </c>
      <c r="D133" s="172">
        <v>130</v>
      </c>
      <c r="E133" s="172" t="s">
        <v>302</v>
      </c>
      <c r="F133" s="173" t="s">
        <v>303</v>
      </c>
      <c r="G133" s="66"/>
      <c r="H133" s="65"/>
      <c r="I133" s="65"/>
      <c r="J133" s="65"/>
      <c r="K133" s="69"/>
      <c r="L133" s="67"/>
      <c r="M133" s="68"/>
      <c r="O133" s="174" t="str">
        <f t="shared" si="26"/>
        <v/>
      </c>
      <c r="P133" s="174" t="str">
        <f t="shared" si="27"/>
        <v/>
      </c>
      <c r="Q133" s="174" t="str">
        <f t="shared" si="28"/>
        <v/>
      </c>
      <c r="R133" s="174" t="str">
        <f t="shared" si="29"/>
        <v/>
      </c>
      <c r="S133" s="174" t="str">
        <f t="shared" si="30"/>
        <v/>
      </c>
      <c r="T133" s="174" t="str">
        <f t="shared" si="31"/>
        <v/>
      </c>
      <c r="U133" s="174" t="str">
        <f t="shared" si="32"/>
        <v/>
      </c>
      <c r="V133" s="174" t="str">
        <f t="shared" si="33"/>
        <v/>
      </c>
    </row>
    <row r="134" spans="2:22" ht="130.5" customHeight="1">
      <c r="B134" s="166" t="str">
        <f t="shared" si="25"/>
        <v/>
      </c>
      <c r="C134" s="171">
        <v>280</v>
      </c>
      <c r="D134" s="172">
        <v>140</v>
      </c>
      <c r="E134" s="172" t="s">
        <v>593</v>
      </c>
      <c r="F134" s="173" t="s">
        <v>592</v>
      </c>
      <c r="G134" s="66"/>
      <c r="H134" s="65"/>
      <c r="I134" s="65"/>
      <c r="J134" s="65"/>
      <c r="K134" s="69"/>
      <c r="L134" s="67"/>
      <c r="M134" s="68"/>
      <c r="O134" s="174" t="str">
        <f t="shared" si="26"/>
        <v/>
      </c>
      <c r="P134" s="174" t="str">
        <f t="shared" si="27"/>
        <v/>
      </c>
      <c r="Q134" s="174" t="str">
        <f t="shared" si="28"/>
        <v/>
      </c>
      <c r="R134" s="174" t="str">
        <f t="shared" si="29"/>
        <v/>
      </c>
      <c r="S134" s="174" t="str">
        <f t="shared" si="30"/>
        <v/>
      </c>
      <c r="T134" s="174" t="str">
        <f t="shared" si="31"/>
        <v/>
      </c>
      <c r="U134" s="174" t="str">
        <f t="shared" si="32"/>
        <v/>
      </c>
      <c r="V134" s="174" t="str">
        <f t="shared" si="33"/>
        <v/>
      </c>
    </row>
    <row r="135" spans="2:22" ht="130.5" customHeight="1">
      <c r="B135" s="166" t="str">
        <f t="shared" si="25"/>
        <v/>
      </c>
      <c r="C135" s="171">
        <v>280</v>
      </c>
      <c r="D135" s="172">
        <v>150</v>
      </c>
      <c r="E135" s="172" t="s">
        <v>253</v>
      </c>
      <c r="F135" s="173" t="s">
        <v>590</v>
      </c>
      <c r="G135" s="66"/>
      <c r="H135" s="65"/>
      <c r="I135" s="65"/>
      <c r="J135" s="65"/>
      <c r="K135" s="69"/>
      <c r="L135" s="67"/>
      <c r="M135" s="68"/>
      <c r="O135" s="174" t="str">
        <f t="shared" si="26"/>
        <v/>
      </c>
      <c r="P135" s="174" t="str">
        <f t="shared" si="27"/>
        <v/>
      </c>
      <c r="Q135" s="174" t="str">
        <f t="shared" si="28"/>
        <v/>
      </c>
      <c r="R135" s="174" t="str">
        <f t="shared" si="29"/>
        <v/>
      </c>
      <c r="S135" s="174" t="str">
        <f t="shared" si="30"/>
        <v/>
      </c>
      <c r="T135" s="174" t="str">
        <f t="shared" si="31"/>
        <v/>
      </c>
      <c r="U135" s="174" t="str">
        <f t="shared" si="32"/>
        <v/>
      </c>
      <c r="V135" s="174" t="str">
        <f t="shared" si="33"/>
        <v/>
      </c>
    </row>
    <row r="136" spans="2:22" ht="130.5" customHeight="1">
      <c r="B136" s="166" t="str">
        <f t="shared" si="25"/>
        <v/>
      </c>
      <c r="C136" s="171">
        <v>280</v>
      </c>
      <c r="D136" s="172">
        <v>160</v>
      </c>
      <c r="E136" s="172" t="s">
        <v>254</v>
      </c>
      <c r="F136" s="173" t="s">
        <v>248</v>
      </c>
      <c r="G136" s="66"/>
      <c r="H136" s="65"/>
      <c r="I136" s="65"/>
      <c r="J136" s="65"/>
      <c r="K136" s="69"/>
      <c r="L136" s="67"/>
      <c r="M136" s="68"/>
      <c r="O136" s="174" t="str">
        <f t="shared" si="26"/>
        <v/>
      </c>
      <c r="P136" s="174" t="str">
        <f t="shared" si="27"/>
        <v/>
      </c>
      <c r="Q136" s="174" t="str">
        <f t="shared" si="28"/>
        <v/>
      </c>
      <c r="R136" s="174" t="str">
        <f t="shared" si="29"/>
        <v/>
      </c>
      <c r="S136" s="174" t="str">
        <f t="shared" si="30"/>
        <v/>
      </c>
      <c r="T136" s="174" t="str">
        <f t="shared" si="31"/>
        <v/>
      </c>
      <c r="U136" s="174" t="str">
        <f t="shared" si="32"/>
        <v/>
      </c>
      <c r="V136" s="174" t="str">
        <f t="shared" si="33"/>
        <v/>
      </c>
    </row>
    <row r="137" spans="2:22" ht="130.5" customHeight="1">
      <c r="B137" s="166" t="str">
        <f t="shared" si="25"/>
        <v/>
      </c>
      <c r="C137" s="171">
        <v>280</v>
      </c>
      <c r="D137" s="172">
        <v>170</v>
      </c>
      <c r="E137" s="172" t="s">
        <v>249</v>
      </c>
      <c r="F137" s="173" t="s">
        <v>379</v>
      </c>
      <c r="G137" s="66"/>
      <c r="H137" s="65"/>
      <c r="I137" s="65"/>
      <c r="J137" s="65"/>
      <c r="K137" s="69"/>
      <c r="L137" s="67"/>
      <c r="M137" s="68"/>
      <c r="O137" s="174" t="str">
        <f t="shared" si="26"/>
        <v/>
      </c>
      <c r="P137" s="174" t="str">
        <f t="shared" si="27"/>
        <v/>
      </c>
      <c r="Q137" s="174" t="str">
        <f t="shared" si="28"/>
        <v/>
      </c>
      <c r="R137" s="174" t="str">
        <f t="shared" si="29"/>
        <v/>
      </c>
      <c r="S137" s="174" t="str">
        <f t="shared" si="30"/>
        <v/>
      </c>
      <c r="T137" s="174" t="str">
        <f t="shared" si="31"/>
        <v/>
      </c>
      <c r="U137" s="174" t="str">
        <f t="shared" si="32"/>
        <v/>
      </c>
      <c r="V137" s="174" t="str">
        <f t="shared" si="33"/>
        <v/>
      </c>
    </row>
    <row r="138" spans="2:22" ht="130.5" customHeight="1">
      <c r="B138" s="166" t="str">
        <f t="shared" si="25"/>
        <v/>
      </c>
      <c r="C138" s="171">
        <v>280</v>
      </c>
      <c r="D138" s="172">
        <v>180</v>
      </c>
      <c r="E138" s="172" t="s">
        <v>380</v>
      </c>
      <c r="F138" s="173" t="s">
        <v>381</v>
      </c>
      <c r="G138" s="66"/>
      <c r="H138" s="65"/>
      <c r="I138" s="65"/>
      <c r="J138" s="65"/>
      <c r="K138" s="69"/>
      <c r="L138" s="67"/>
      <c r="M138" s="68"/>
      <c r="O138" s="174" t="str">
        <f t="shared" si="26"/>
        <v/>
      </c>
      <c r="P138" s="174" t="str">
        <f t="shared" si="27"/>
        <v/>
      </c>
      <c r="Q138" s="174" t="str">
        <f t="shared" si="28"/>
        <v/>
      </c>
      <c r="R138" s="174" t="str">
        <f t="shared" si="29"/>
        <v/>
      </c>
      <c r="S138" s="174" t="str">
        <f t="shared" si="30"/>
        <v/>
      </c>
      <c r="T138" s="174" t="str">
        <f t="shared" si="31"/>
        <v/>
      </c>
      <c r="U138" s="174" t="str">
        <f t="shared" si="32"/>
        <v/>
      </c>
      <c r="V138" s="174" t="str">
        <f t="shared" si="33"/>
        <v/>
      </c>
    </row>
    <row r="139" spans="2:22" ht="130.5" customHeight="1">
      <c r="B139" s="166" t="str">
        <f t="shared" ref="B139:B202" si="34">IF(NOT(O139=""),"Check Data Warnings This Row",IF(NOT(P139=""),"Check Data Warnings This Row",IF(NOT(Q139=""),"Check Data Warnings This Row",IF(NOT(R139=""),"Check Data Warnings This Row",IF(NOT(S139=""),"Check Data Warnings This Row",IF(NOT(T139=""),"Check Data Warnings This Row",IF(NOT(U139=""),"Check Data Warnings This Row",IF(NOT(V139=""),"Check Data Warnings This Row",""))))))))</f>
        <v/>
      </c>
      <c r="C139" s="171">
        <v>290</v>
      </c>
      <c r="D139" s="172">
        <v>110</v>
      </c>
      <c r="E139" s="172" t="s">
        <v>247</v>
      </c>
      <c r="F139" s="173" t="s">
        <v>375</v>
      </c>
      <c r="G139" s="66"/>
      <c r="H139" s="65"/>
      <c r="I139" s="65"/>
      <c r="J139" s="65"/>
      <c r="K139" s="69"/>
      <c r="L139" s="67"/>
      <c r="M139" s="68"/>
      <c r="O139" s="174" t="str">
        <f t="shared" ref="O139:O202" si="35">IF(COUNTA(G139:M139)=0,"",IF(COUNTA(G139:M139)&lt;7,"Please fill in all cells in the row",""))</f>
        <v/>
      </c>
      <c r="P139" s="174" t="str">
        <f t="shared" ref="P139:P202" si="36">IF(COUNTA(G139:M139)=0,"",IF(ISNUMBER(G139),IF(ISNUMBER(H139),IF(ISNUMBER(I139),IF(ISNUMBER(J139),IF(ISNUMBER(K139),"","Check Numberic Cell Values"),"Check Numberic Cell Values"),"Check Numberic Cell Values"),"Check Numberic Cell Values"),"Check Numberic Cell Values"))</f>
        <v/>
      </c>
      <c r="Q139" s="174" t="str">
        <f t="shared" ref="Q139:Q202" si="37">IF(COUNTA(G139:M139)=0,"",IF(K139&gt;5,"Match Code must be between 1 and 5",IF(K139&lt;1,"Match Code must be between 1 and 5","")))</f>
        <v/>
      </c>
      <c r="R139" s="174" t="str">
        <f t="shared" ref="R139:R202" si="38">IF(H139&lt;100,IF(I139&lt;100,IF(J139&lt;100,"","Warning: Check amount of hourly wages - may be too high"),"Warning: Check amount of hourly wage may be too high"),"Warning: Check amount of hourly wage may be too high")</f>
        <v/>
      </c>
      <c r="S139" s="174" t="str">
        <f t="shared" ref="S139:S202" si="39">IF(I139&gt;0,IF(I139&gt;H139,"Lowest wage not less than or equal to average wage.",""),"")</f>
        <v/>
      </c>
      <c r="T139" s="174" t="str">
        <f t="shared" ref="T139:T202" si="40">IF(J139&gt;=0,IF(J139&lt;H139,"Highest wage not greater than or equal to average wage.",""),"")</f>
        <v/>
      </c>
      <c r="U139" s="174" t="str">
        <f t="shared" ref="U139:U202" si="41">IF(COUNTA(G139:M139)=0,"",IF(L139="h","",IF(L139="H","",IF(L139="s","",IF(L139="S",""," Value must be H or S - Is position hourly or salaried?")))))</f>
        <v/>
      </c>
      <c r="V139" s="174" t="str">
        <f t="shared" ref="V139:V202" si="42">IF(COUNTA(G139:M139)=0,"",IF(M139="b","",IF(M139="B","",IF(M139="i","",IF(M139="I",""," Value must be B or I - Does this include more than base pay? ")))))</f>
        <v/>
      </c>
    </row>
    <row r="140" spans="2:22" ht="130.5" customHeight="1">
      <c r="B140" s="166" t="str">
        <f t="shared" si="34"/>
        <v/>
      </c>
      <c r="C140" s="171">
        <v>290</v>
      </c>
      <c r="D140" s="172">
        <v>120</v>
      </c>
      <c r="E140" s="172" t="s">
        <v>245</v>
      </c>
      <c r="F140" s="173" t="s">
        <v>360</v>
      </c>
      <c r="G140" s="66"/>
      <c r="H140" s="65"/>
      <c r="I140" s="65"/>
      <c r="J140" s="65"/>
      <c r="K140" s="69"/>
      <c r="L140" s="67"/>
      <c r="M140" s="68"/>
      <c r="O140" s="174" t="str">
        <f t="shared" si="35"/>
        <v/>
      </c>
      <c r="P140" s="174" t="str">
        <f t="shared" si="36"/>
        <v/>
      </c>
      <c r="Q140" s="174" t="str">
        <f t="shared" si="37"/>
        <v/>
      </c>
      <c r="R140" s="174" t="str">
        <f t="shared" si="38"/>
        <v/>
      </c>
      <c r="S140" s="174" t="str">
        <f t="shared" si="39"/>
        <v/>
      </c>
      <c r="T140" s="174" t="str">
        <f t="shared" si="40"/>
        <v/>
      </c>
      <c r="U140" s="174" t="str">
        <f t="shared" si="41"/>
        <v/>
      </c>
      <c r="V140" s="174" t="str">
        <f t="shared" si="42"/>
        <v/>
      </c>
    </row>
    <row r="141" spans="2:22" ht="130.5" customHeight="1">
      <c r="B141" s="166" t="str">
        <f t="shared" si="34"/>
        <v/>
      </c>
      <c r="C141" s="171">
        <v>290</v>
      </c>
      <c r="D141" s="172">
        <v>130</v>
      </c>
      <c r="E141" s="172" t="s">
        <v>246</v>
      </c>
      <c r="F141" s="173" t="s">
        <v>579</v>
      </c>
      <c r="G141" s="66"/>
      <c r="H141" s="65"/>
      <c r="I141" s="65"/>
      <c r="J141" s="65"/>
      <c r="K141" s="69"/>
      <c r="L141" s="67"/>
      <c r="M141" s="68"/>
      <c r="O141" s="174" t="str">
        <f t="shared" si="35"/>
        <v/>
      </c>
      <c r="P141" s="174" t="str">
        <f t="shared" si="36"/>
        <v/>
      </c>
      <c r="Q141" s="174" t="str">
        <f t="shared" si="37"/>
        <v/>
      </c>
      <c r="R141" s="174" t="str">
        <f t="shared" si="38"/>
        <v/>
      </c>
      <c r="S141" s="174" t="str">
        <f t="shared" si="39"/>
        <v/>
      </c>
      <c r="T141" s="174" t="str">
        <f t="shared" si="40"/>
        <v/>
      </c>
      <c r="U141" s="174" t="str">
        <f t="shared" si="41"/>
        <v/>
      </c>
      <c r="V141" s="174" t="str">
        <f t="shared" si="42"/>
        <v/>
      </c>
    </row>
    <row r="142" spans="2:22" ht="130.5" customHeight="1">
      <c r="B142" s="166" t="str">
        <f t="shared" si="34"/>
        <v/>
      </c>
      <c r="C142" s="171">
        <v>290</v>
      </c>
      <c r="D142" s="172">
        <v>140</v>
      </c>
      <c r="E142" s="172" t="s">
        <v>244</v>
      </c>
      <c r="F142" s="173" t="s">
        <v>580</v>
      </c>
      <c r="G142" s="66"/>
      <c r="H142" s="65"/>
      <c r="I142" s="65"/>
      <c r="J142" s="65"/>
      <c r="K142" s="69"/>
      <c r="L142" s="67"/>
      <c r="M142" s="68"/>
      <c r="O142" s="174" t="str">
        <f t="shared" si="35"/>
        <v/>
      </c>
      <c r="P142" s="174" t="str">
        <f t="shared" si="36"/>
        <v/>
      </c>
      <c r="Q142" s="174" t="str">
        <f t="shared" si="37"/>
        <v/>
      </c>
      <c r="R142" s="174" t="str">
        <f t="shared" si="38"/>
        <v/>
      </c>
      <c r="S142" s="174" t="str">
        <f t="shared" si="39"/>
        <v/>
      </c>
      <c r="T142" s="174" t="str">
        <f t="shared" si="40"/>
        <v/>
      </c>
      <c r="U142" s="174" t="str">
        <f t="shared" si="41"/>
        <v/>
      </c>
      <c r="V142" s="174" t="str">
        <f t="shared" si="42"/>
        <v/>
      </c>
    </row>
    <row r="143" spans="2:22" ht="130.5" customHeight="1">
      <c r="B143" s="166" t="str">
        <f t="shared" si="34"/>
        <v/>
      </c>
      <c r="C143" s="171">
        <v>300</v>
      </c>
      <c r="D143" s="172">
        <v>110</v>
      </c>
      <c r="E143" s="172" t="s">
        <v>234</v>
      </c>
      <c r="F143" s="173" t="s">
        <v>235</v>
      </c>
      <c r="G143" s="66"/>
      <c r="H143" s="65"/>
      <c r="I143" s="65"/>
      <c r="J143" s="65"/>
      <c r="K143" s="69"/>
      <c r="L143" s="67"/>
      <c r="M143" s="68"/>
      <c r="O143" s="174" t="str">
        <f t="shared" si="35"/>
        <v/>
      </c>
      <c r="P143" s="174" t="str">
        <f t="shared" si="36"/>
        <v/>
      </c>
      <c r="Q143" s="174" t="str">
        <f t="shared" si="37"/>
        <v/>
      </c>
      <c r="R143" s="174" t="str">
        <f t="shared" si="38"/>
        <v/>
      </c>
      <c r="S143" s="174" t="str">
        <f t="shared" si="39"/>
        <v/>
      </c>
      <c r="T143" s="174" t="str">
        <f t="shared" si="40"/>
        <v/>
      </c>
      <c r="U143" s="174" t="str">
        <f t="shared" si="41"/>
        <v/>
      </c>
      <c r="V143" s="174" t="str">
        <f t="shared" si="42"/>
        <v/>
      </c>
    </row>
    <row r="144" spans="2:22" ht="130.5" customHeight="1">
      <c r="B144" s="166" t="str">
        <f t="shared" si="34"/>
        <v/>
      </c>
      <c r="C144" s="171">
        <v>300</v>
      </c>
      <c r="D144" s="172">
        <v>120</v>
      </c>
      <c r="E144" s="172" t="s">
        <v>236</v>
      </c>
      <c r="F144" s="173" t="s">
        <v>237</v>
      </c>
      <c r="G144" s="66"/>
      <c r="H144" s="65"/>
      <c r="I144" s="65"/>
      <c r="J144" s="65"/>
      <c r="K144" s="69"/>
      <c r="L144" s="67"/>
      <c r="M144" s="68"/>
      <c r="O144" s="174" t="str">
        <f t="shared" si="35"/>
        <v/>
      </c>
      <c r="P144" s="174" t="str">
        <f t="shared" si="36"/>
        <v/>
      </c>
      <c r="Q144" s="174" t="str">
        <f t="shared" si="37"/>
        <v/>
      </c>
      <c r="R144" s="174" t="str">
        <f t="shared" si="38"/>
        <v/>
      </c>
      <c r="S144" s="174" t="str">
        <f t="shared" si="39"/>
        <v/>
      </c>
      <c r="T144" s="174" t="str">
        <f t="shared" si="40"/>
        <v/>
      </c>
      <c r="U144" s="174" t="str">
        <f t="shared" si="41"/>
        <v/>
      </c>
      <c r="V144" s="174" t="str">
        <f t="shared" si="42"/>
        <v/>
      </c>
    </row>
    <row r="145" spans="2:22" ht="130.5" customHeight="1">
      <c r="B145" s="166" t="str">
        <f t="shared" si="34"/>
        <v/>
      </c>
      <c r="C145" s="171">
        <v>300</v>
      </c>
      <c r="D145" s="172">
        <v>130</v>
      </c>
      <c r="E145" s="172" t="s">
        <v>289</v>
      </c>
      <c r="F145" s="173" t="s">
        <v>290</v>
      </c>
      <c r="G145" s="66"/>
      <c r="H145" s="65"/>
      <c r="I145" s="65"/>
      <c r="J145" s="65"/>
      <c r="K145" s="69"/>
      <c r="L145" s="67"/>
      <c r="M145" s="68"/>
      <c r="O145" s="174" t="str">
        <f t="shared" si="35"/>
        <v/>
      </c>
      <c r="P145" s="174" t="str">
        <f t="shared" si="36"/>
        <v/>
      </c>
      <c r="Q145" s="174" t="str">
        <f t="shared" si="37"/>
        <v/>
      </c>
      <c r="R145" s="174" t="str">
        <f t="shared" si="38"/>
        <v/>
      </c>
      <c r="S145" s="174" t="str">
        <f t="shared" si="39"/>
        <v/>
      </c>
      <c r="T145" s="174" t="str">
        <f t="shared" si="40"/>
        <v/>
      </c>
      <c r="U145" s="174" t="str">
        <f t="shared" si="41"/>
        <v/>
      </c>
      <c r="V145" s="174" t="str">
        <f t="shared" si="42"/>
        <v/>
      </c>
    </row>
    <row r="146" spans="2:22" ht="130.5" customHeight="1">
      <c r="B146" s="166" t="str">
        <f t="shared" si="34"/>
        <v/>
      </c>
      <c r="C146" s="171">
        <v>300</v>
      </c>
      <c r="D146" s="172">
        <v>140</v>
      </c>
      <c r="E146" s="172" t="s">
        <v>291</v>
      </c>
      <c r="F146" s="173" t="s">
        <v>241</v>
      </c>
      <c r="G146" s="66"/>
      <c r="H146" s="65"/>
      <c r="I146" s="65"/>
      <c r="J146" s="65"/>
      <c r="K146" s="69"/>
      <c r="L146" s="67"/>
      <c r="M146" s="68"/>
      <c r="O146" s="174" t="str">
        <f t="shared" si="35"/>
        <v/>
      </c>
      <c r="P146" s="174" t="str">
        <f t="shared" si="36"/>
        <v/>
      </c>
      <c r="Q146" s="174" t="str">
        <f t="shared" si="37"/>
        <v/>
      </c>
      <c r="R146" s="174" t="str">
        <f t="shared" si="38"/>
        <v/>
      </c>
      <c r="S146" s="174" t="str">
        <f t="shared" si="39"/>
        <v/>
      </c>
      <c r="T146" s="174" t="str">
        <f t="shared" si="40"/>
        <v/>
      </c>
      <c r="U146" s="174" t="str">
        <f t="shared" si="41"/>
        <v/>
      </c>
      <c r="V146" s="174" t="str">
        <f t="shared" si="42"/>
        <v/>
      </c>
    </row>
    <row r="147" spans="2:22" ht="130.5" customHeight="1">
      <c r="B147" s="166" t="str">
        <f t="shared" si="34"/>
        <v/>
      </c>
      <c r="C147" s="171">
        <v>300</v>
      </c>
      <c r="D147" s="172">
        <v>150</v>
      </c>
      <c r="E147" s="172" t="s">
        <v>242</v>
      </c>
      <c r="F147" s="173" t="s">
        <v>190</v>
      </c>
      <c r="G147" s="66"/>
      <c r="H147" s="65"/>
      <c r="I147" s="65"/>
      <c r="J147" s="65"/>
      <c r="K147" s="69"/>
      <c r="L147" s="67"/>
      <c r="M147" s="68"/>
      <c r="O147" s="174" t="str">
        <f t="shared" si="35"/>
        <v/>
      </c>
      <c r="P147" s="174" t="str">
        <f t="shared" si="36"/>
        <v/>
      </c>
      <c r="Q147" s="174" t="str">
        <f t="shared" si="37"/>
        <v/>
      </c>
      <c r="R147" s="174" t="str">
        <f t="shared" si="38"/>
        <v/>
      </c>
      <c r="S147" s="174" t="str">
        <f t="shared" si="39"/>
        <v/>
      </c>
      <c r="T147" s="174" t="str">
        <f t="shared" si="40"/>
        <v/>
      </c>
      <c r="U147" s="174" t="str">
        <f t="shared" si="41"/>
        <v/>
      </c>
      <c r="V147" s="174" t="str">
        <f t="shared" si="42"/>
        <v/>
      </c>
    </row>
    <row r="148" spans="2:22" ht="130.5" customHeight="1">
      <c r="B148" s="166" t="str">
        <f t="shared" si="34"/>
        <v/>
      </c>
      <c r="C148" s="171">
        <v>300</v>
      </c>
      <c r="D148" s="172">
        <v>160</v>
      </c>
      <c r="E148" s="172" t="s">
        <v>191</v>
      </c>
      <c r="F148" s="173" t="s">
        <v>192</v>
      </c>
      <c r="G148" s="66"/>
      <c r="H148" s="65"/>
      <c r="I148" s="65"/>
      <c r="J148" s="65"/>
      <c r="K148" s="69"/>
      <c r="L148" s="67"/>
      <c r="M148" s="68"/>
      <c r="O148" s="174" t="str">
        <f t="shared" si="35"/>
        <v/>
      </c>
      <c r="P148" s="174" t="str">
        <f t="shared" si="36"/>
        <v/>
      </c>
      <c r="Q148" s="174" t="str">
        <f t="shared" si="37"/>
        <v/>
      </c>
      <c r="R148" s="174" t="str">
        <f t="shared" si="38"/>
        <v/>
      </c>
      <c r="S148" s="174" t="str">
        <f t="shared" si="39"/>
        <v/>
      </c>
      <c r="T148" s="174" t="str">
        <f t="shared" si="40"/>
        <v/>
      </c>
      <c r="U148" s="174" t="str">
        <f t="shared" si="41"/>
        <v/>
      </c>
      <c r="V148" s="174" t="str">
        <f t="shared" si="42"/>
        <v/>
      </c>
    </row>
    <row r="149" spans="2:22" ht="130.5" customHeight="1">
      <c r="B149" s="166" t="str">
        <f t="shared" si="34"/>
        <v/>
      </c>
      <c r="C149" s="171">
        <v>300</v>
      </c>
      <c r="D149" s="172">
        <v>170</v>
      </c>
      <c r="E149" s="172" t="s">
        <v>193</v>
      </c>
      <c r="F149" s="173" t="s">
        <v>313</v>
      </c>
      <c r="G149" s="66"/>
      <c r="H149" s="65"/>
      <c r="I149" s="65"/>
      <c r="J149" s="65"/>
      <c r="K149" s="69"/>
      <c r="L149" s="67"/>
      <c r="M149" s="68"/>
      <c r="O149" s="174" t="str">
        <f t="shared" si="35"/>
        <v/>
      </c>
      <c r="P149" s="174" t="str">
        <f t="shared" si="36"/>
        <v/>
      </c>
      <c r="Q149" s="174" t="str">
        <f t="shared" si="37"/>
        <v/>
      </c>
      <c r="R149" s="174" t="str">
        <f t="shared" si="38"/>
        <v/>
      </c>
      <c r="S149" s="174" t="str">
        <f t="shared" si="39"/>
        <v/>
      </c>
      <c r="T149" s="174" t="str">
        <f t="shared" si="40"/>
        <v/>
      </c>
      <c r="U149" s="174" t="str">
        <f t="shared" si="41"/>
        <v/>
      </c>
      <c r="V149" s="174" t="str">
        <f t="shared" si="42"/>
        <v/>
      </c>
    </row>
    <row r="150" spans="2:22" ht="130.5" customHeight="1">
      <c r="B150" s="166" t="str">
        <f t="shared" si="34"/>
        <v/>
      </c>
      <c r="C150" s="171">
        <v>300</v>
      </c>
      <c r="D150" s="172">
        <v>180</v>
      </c>
      <c r="E150" s="172" t="s">
        <v>314</v>
      </c>
      <c r="F150" s="173" t="s">
        <v>322</v>
      </c>
      <c r="G150" s="66"/>
      <c r="H150" s="65"/>
      <c r="I150" s="65"/>
      <c r="J150" s="65"/>
      <c r="K150" s="69"/>
      <c r="L150" s="67"/>
      <c r="M150" s="68"/>
      <c r="O150" s="174" t="str">
        <f t="shared" si="35"/>
        <v/>
      </c>
      <c r="P150" s="174" t="str">
        <f t="shared" si="36"/>
        <v/>
      </c>
      <c r="Q150" s="174" t="str">
        <f t="shared" si="37"/>
        <v/>
      </c>
      <c r="R150" s="174" t="str">
        <f t="shared" si="38"/>
        <v/>
      </c>
      <c r="S150" s="174" t="str">
        <f t="shared" si="39"/>
        <v/>
      </c>
      <c r="T150" s="174" t="str">
        <f t="shared" si="40"/>
        <v/>
      </c>
      <c r="U150" s="174" t="str">
        <f t="shared" si="41"/>
        <v/>
      </c>
      <c r="V150" s="174" t="str">
        <f t="shared" si="42"/>
        <v/>
      </c>
    </row>
    <row r="151" spans="2:22" ht="130.5" customHeight="1">
      <c r="B151" s="166" t="str">
        <f t="shared" si="34"/>
        <v/>
      </c>
      <c r="C151" s="171">
        <v>300</v>
      </c>
      <c r="D151" s="172">
        <v>190</v>
      </c>
      <c r="E151" s="172" t="s">
        <v>323</v>
      </c>
      <c r="F151" s="173" t="s">
        <v>324</v>
      </c>
      <c r="G151" s="66"/>
      <c r="H151" s="65"/>
      <c r="I151" s="65"/>
      <c r="J151" s="65"/>
      <c r="K151" s="69"/>
      <c r="L151" s="67"/>
      <c r="M151" s="68"/>
      <c r="O151" s="174" t="str">
        <f t="shared" si="35"/>
        <v/>
      </c>
      <c r="P151" s="174" t="str">
        <f t="shared" si="36"/>
        <v/>
      </c>
      <c r="Q151" s="174" t="str">
        <f t="shared" si="37"/>
        <v/>
      </c>
      <c r="R151" s="174" t="str">
        <f t="shared" si="38"/>
        <v/>
      </c>
      <c r="S151" s="174" t="str">
        <f t="shared" si="39"/>
        <v/>
      </c>
      <c r="T151" s="174" t="str">
        <f t="shared" si="40"/>
        <v/>
      </c>
      <c r="U151" s="174" t="str">
        <f t="shared" si="41"/>
        <v/>
      </c>
      <c r="V151" s="174" t="str">
        <f t="shared" si="42"/>
        <v/>
      </c>
    </row>
    <row r="152" spans="2:22" ht="130.5" customHeight="1">
      <c r="B152" s="166" t="str">
        <f t="shared" si="34"/>
        <v/>
      </c>
      <c r="C152" s="171">
        <v>300</v>
      </c>
      <c r="D152" s="172">
        <v>200</v>
      </c>
      <c r="E152" s="172" t="s">
        <v>325</v>
      </c>
      <c r="F152" s="173" t="s">
        <v>313</v>
      </c>
      <c r="G152" s="66"/>
      <c r="H152" s="65"/>
      <c r="I152" s="65"/>
      <c r="J152" s="65"/>
      <c r="K152" s="69"/>
      <c r="L152" s="67"/>
      <c r="M152" s="68"/>
      <c r="O152" s="174" t="str">
        <f t="shared" si="35"/>
        <v/>
      </c>
      <c r="P152" s="174" t="str">
        <f t="shared" si="36"/>
        <v/>
      </c>
      <c r="Q152" s="174" t="str">
        <f t="shared" si="37"/>
        <v/>
      </c>
      <c r="R152" s="174" t="str">
        <f t="shared" si="38"/>
        <v/>
      </c>
      <c r="S152" s="174" t="str">
        <f t="shared" si="39"/>
        <v/>
      </c>
      <c r="T152" s="174" t="str">
        <f t="shared" si="40"/>
        <v/>
      </c>
      <c r="U152" s="174" t="str">
        <f t="shared" si="41"/>
        <v/>
      </c>
      <c r="V152" s="174" t="str">
        <f t="shared" si="42"/>
        <v/>
      </c>
    </row>
    <row r="153" spans="2:22" ht="130.5" customHeight="1">
      <c r="B153" s="166" t="str">
        <f t="shared" si="34"/>
        <v/>
      </c>
      <c r="C153" s="171">
        <v>300</v>
      </c>
      <c r="D153" s="172">
        <v>210</v>
      </c>
      <c r="E153" s="172" t="s">
        <v>326</v>
      </c>
      <c r="F153" s="173" t="s">
        <v>259</v>
      </c>
      <c r="G153" s="66"/>
      <c r="H153" s="65"/>
      <c r="I153" s="65"/>
      <c r="J153" s="65"/>
      <c r="K153" s="69"/>
      <c r="L153" s="67"/>
      <c r="M153" s="68"/>
      <c r="O153" s="174" t="str">
        <f t="shared" si="35"/>
        <v/>
      </c>
      <c r="P153" s="174" t="str">
        <f t="shared" si="36"/>
        <v/>
      </c>
      <c r="Q153" s="174" t="str">
        <f t="shared" si="37"/>
        <v/>
      </c>
      <c r="R153" s="174" t="str">
        <f t="shared" si="38"/>
        <v/>
      </c>
      <c r="S153" s="174" t="str">
        <f t="shared" si="39"/>
        <v/>
      </c>
      <c r="T153" s="174" t="str">
        <f t="shared" si="40"/>
        <v/>
      </c>
      <c r="U153" s="174" t="str">
        <f t="shared" si="41"/>
        <v/>
      </c>
      <c r="V153" s="174" t="str">
        <f t="shared" si="42"/>
        <v/>
      </c>
    </row>
    <row r="154" spans="2:22" ht="130.5" customHeight="1">
      <c r="B154" s="166" t="str">
        <f t="shared" si="34"/>
        <v/>
      </c>
      <c r="C154" s="171">
        <v>300</v>
      </c>
      <c r="D154" s="172">
        <v>220</v>
      </c>
      <c r="E154" s="172" t="s">
        <v>260</v>
      </c>
      <c r="F154" s="173" t="s">
        <v>257</v>
      </c>
      <c r="G154" s="66"/>
      <c r="H154" s="65"/>
      <c r="I154" s="65"/>
      <c r="J154" s="65"/>
      <c r="K154" s="69"/>
      <c r="L154" s="67"/>
      <c r="M154" s="68"/>
      <c r="O154" s="174" t="str">
        <f t="shared" si="35"/>
        <v/>
      </c>
      <c r="P154" s="174" t="str">
        <f t="shared" si="36"/>
        <v/>
      </c>
      <c r="Q154" s="174" t="str">
        <f t="shared" si="37"/>
        <v/>
      </c>
      <c r="R154" s="174" t="str">
        <f t="shared" si="38"/>
        <v/>
      </c>
      <c r="S154" s="174" t="str">
        <f t="shared" si="39"/>
        <v/>
      </c>
      <c r="T154" s="174" t="str">
        <f t="shared" si="40"/>
        <v/>
      </c>
      <c r="U154" s="174" t="str">
        <f t="shared" si="41"/>
        <v/>
      </c>
      <c r="V154" s="174" t="str">
        <f t="shared" si="42"/>
        <v/>
      </c>
    </row>
    <row r="155" spans="2:22" ht="130.5" customHeight="1">
      <c r="B155" s="166" t="str">
        <f t="shared" si="34"/>
        <v/>
      </c>
      <c r="C155" s="171">
        <v>300</v>
      </c>
      <c r="D155" s="172">
        <v>230</v>
      </c>
      <c r="E155" s="172" t="s">
        <v>258</v>
      </c>
      <c r="F155" s="173" t="s">
        <v>204</v>
      </c>
      <c r="G155" s="66"/>
      <c r="H155" s="65"/>
      <c r="I155" s="65"/>
      <c r="J155" s="65"/>
      <c r="K155" s="69"/>
      <c r="L155" s="67"/>
      <c r="M155" s="68"/>
      <c r="O155" s="174" t="str">
        <f t="shared" si="35"/>
        <v/>
      </c>
      <c r="P155" s="174" t="str">
        <f t="shared" si="36"/>
        <v/>
      </c>
      <c r="Q155" s="174" t="str">
        <f t="shared" si="37"/>
        <v/>
      </c>
      <c r="R155" s="174" t="str">
        <f t="shared" si="38"/>
        <v/>
      </c>
      <c r="S155" s="174" t="str">
        <f t="shared" si="39"/>
        <v/>
      </c>
      <c r="T155" s="174" t="str">
        <f t="shared" si="40"/>
        <v/>
      </c>
      <c r="U155" s="174" t="str">
        <f t="shared" si="41"/>
        <v/>
      </c>
      <c r="V155" s="174" t="str">
        <f t="shared" si="42"/>
        <v/>
      </c>
    </row>
    <row r="156" spans="2:22" ht="130.5" customHeight="1">
      <c r="B156" s="166" t="str">
        <f t="shared" si="34"/>
        <v/>
      </c>
      <c r="C156" s="171">
        <v>300</v>
      </c>
      <c r="D156" s="172">
        <v>240</v>
      </c>
      <c r="E156" s="172" t="s">
        <v>205</v>
      </c>
      <c r="F156" s="173" t="s">
        <v>206</v>
      </c>
      <c r="G156" s="66"/>
      <c r="H156" s="65"/>
      <c r="I156" s="65"/>
      <c r="J156" s="65"/>
      <c r="K156" s="69"/>
      <c r="L156" s="67"/>
      <c r="M156" s="68"/>
      <c r="O156" s="174" t="str">
        <f t="shared" si="35"/>
        <v/>
      </c>
      <c r="P156" s="174" t="str">
        <f t="shared" si="36"/>
        <v/>
      </c>
      <c r="Q156" s="174" t="str">
        <f t="shared" si="37"/>
        <v/>
      </c>
      <c r="R156" s="174" t="str">
        <f t="shared" si="38"/>
        <v/>
      </c>
      <c r="S156" s="174" t="str">
        <f t="shared" si="39"/>
        <v/>
      </c>
      <c r="T156" s="174" t="str">
        <f t="shared" si="40"/>
        <v/>
      </c>
      <c r="U156" s="174" t="str">
        <f t="shared" si="41"/>
        <v/>
      </c>
      <c r="V156" s="174" t="str">
        <f t="shared" si="42"/>
        <v/>
      </c>
    </row>
    <row r="157" spans="2:22" ht="130.5" customHeight="1">
      <c r="B157" s="166" t="str">
        <f t="shared" si="34"/>
        <v/>
      </c>
      <c r="C157" s="171">
        <v>300</v>
      </c>
      <c r="D157" s="172">
        <v>250</v>
      </c>
      <c r="E157" s="172" t="s">
        <v>207</v>
      </c>
      <c r="F157" s="173" t="s">
        <v>209</v>
      </c>
      <c r="G157" s="66"/>
      <c r="H157" s="65"/>
      <c r="I157" s="65"/>
      <c r="J157" s="65"/>
      <c r="K157" s="69"/>
      <c r="L157" s="67"/>
      <c r="M157" s="68"/>
      <c r="O157" s="174" t="str">
        <f t="shared" si="35"/>
        <v/>
      </c>
      <c r="P157" s="174" t="str">
        <f t="shared" si="36"/>
        <v/>
      </c>
      <c r="Q157" s="174" t="str">
        <f t="shared" si="37"/>
        <v/>
      </c>
      <c r="R157" s="174" t="str">
        <f t="shared" si="38"/>
        <v/>
      </c>
      <c r="S157" s="174" t="str">
        <f t="shared" si="39"/>
        <v/>
      </c>
      <c r="T157" s="174" t="str">
        <f t="shared" si="40"/>
        <v/>
      </c>
      <c r="U157" s="174" t="str">
        <f t="shared" si="41"/>
        <v/>
      </c>
      <c r="V157" s="174" t="str">
        <f t="shared" si="42"/>
        <v/>
      </c>
    </row>
    <row r="158" spans="2:22" ht="130.5" customHeight="1">
      <c r="B158" s="166" t="str">
        <f t="shared" si="34"/>
        <v/>
      </c>
      <c r="C158" s="171">
        <v>310</v>
      </c>
      <c r="D158" s="172">
        <v>110</v>
      </c>
      <c r="E158" s="172" t="s">
        <v>210</v>
      </c>
      <c r="F158" s="173" t="s">
        <v>211</v>
      </c>
      <c r="G158" s="66"/>
      <c r="H158" s="65"/>
      <c r="I158" s="65"/>
      <c r="J158" s="65"/>
      <c r="K158" s="69"/>
      <c r="L158" s="67"/>
      <c r="M158" s="68"/>
      <c r="O158" s="174" t="str">
        <f t="shared" si="35"/>
        <v/>
      </c>
      <c r="P158" s="174" t="str">
        <f t="shared" si="36"/>
        <v/>
      </c>
      <c r="Q158" s="174" t="str">
        <f t="shared" si="37"/>
        <v/>
      </c>
      <c r="R158" s="174" t="str">
        <f t="shared" si="38"/>
        <v/>
      </c>
      <c r="S158" s="174" t="str">
        <f t="shared" si="39"/>
        <v/>
      </c>
      <c r="T158" s="174" t="str">
        <f t="shared" si="40"/>
        <v/>
      </c>
      <c r="U158" s="174" t="str">
        <f t="shared" si="41"/>
        <v/>
      </c>
      <c r="V158" s="174" t="str">
        <f t="shared" si="42"/>
        <v/>
      </c>
    </row>
    <row r="159" spans="2:22" ht="130.5" customHeight="1">
      <c r="B159" s="166" t="str">
        <f t="shared" si="34"/>
        <v/>
      </c>
      <c r="C159" s="171">
        <v>310</v>
      </c>
      <c r="D159" s="172">
        <v>120</v>
      </c>
      <c r="E159" s="172" t="s">
        <v>212</v>
      </c>
      <c r="F159" s="173" t="s">
        <v>217</v>
      </c>
      <c r="G159" s="66"/>
      <c r="H159" s="65"/>
      <c r="I159" s="65"/>
      <c r="J159" s="65"/>
      <c r="K159" s="69"/>
      <c r="L159" s="67"/>
      <c r="M159" s="68"/>
      <c r="O159" s="174" t="str">
        <f t="shared" si="35"/>
        <v/>
      </c>
      <c r="P159" s="174" t="str">
        <f t="shared" si="36"/>
        <v/>
      </c>
      <c r="Q159" s="174" t="str">
        <f t="shared" si="37"/>
        <v/>
      </c>
      <c r="R159" s="174" t="str">
        <f t="shared" si="38"/>
        <v/>
      </c>
      <c r="S159" s="174" t="str">
        <f t="shared" si="39"/>
        <v/>
      </c>
      <c r="T159" s="174" t="str">
        <f t="shared" si="40"/>
        <v/>
      </c>
      <c r="U159" s="174" t="str">
        <f t="shared" si="41"/>
        <v/>
      </c>
      <c r="V159" s="174" t="str">
        <f t="shared" si="42"/>
        <v/>
      </c>
    </row>
    <row r="160" spans="2:22" ht="130.5" customHeight="1">
      <c r="B160" s="166" t="str">
        <f t="shared" si="34"/>
        <v/>
      </c>
      <c r="C160" s="171">
        <v>310</v>
      </c>
      <c r="D160" s="172">
        <v>130</v>
      </c>
      <c r="E160" s="172" t="s">
        <v>215</v>
      </c>
      <c r="F160" s="173" t="s">
        <v>165</v>
      </c>
      <c r="G160" s="66"/>
      <c r="H160" s="65"/>
      <c r="I160" s="65"/>
      <c r="J160" s="65"/>
      <c r="K160" s="69"/>
      <c r="L160" s="67"/>
      <c r="M160" s="68"/>
      <c r="O160" s="174" t="str">
        <f t="shared" si="35"/>
        <v/>
      </c>
      <c r="P160" s="174" t="str">
        <f t="shared" si="36"/>
        <v/>
      </c>
      <c r="Q160" s="174" t="str">
        <f t="shared" si="37"/>
        <v/>
      </c>
      <c r="R160" s="174" t="str">
        <f t="shared" si="38"/>
        <v/>
      </c>
      <c r="S160" s="174" t="str">
        <f t="shared" si="39"/>
        <v/>
      </c>
      <c r="T160" s="174" t="str">
        <f t="shared" si="40"/>
        <v/>
      </c>
      <c r="U160" s="174" t="str">
        <f t="shared" si="41"/>
        <v/>
      </c>
      <c r="V160" s="174" t="str">
        <f t="shared" si="42"/>
        <v/>
      </c>
    </row>
    <row r="161" spans="2:22" ht="130.5" customHeight="1">
      <c r="B161" s="166" t="str">
        <f t="shared" si="34"/>
        <v/>
      </c>
      <c r="C161" s="171">
        <v>310</v>
      </c>
      <c r="D161" s="172">
        <v>140</v>
      </c>
      <c r="E161" s="172" t="s">
        <v>166</v>
      </c>
      <c r="F161" s="173" t="s">
        <v>167</v>
      </c>
      <c r="G161" s="66"/>
      <c r="H161" s="65"/>
      <c r="I161" s="65"/>
      <c r="J161" s="65"/>
      <c r="K161" s="69"/>
      <c r="L161" s="67"/>
      <c r="M161" s="68"/>
      <c r="O161" s="174" t="str">
        <f t="shared" si="35"/>
        <v/>
      </c>
      <c r="P161" s="174" t="str">
        <f t="shared" si="36"/>
        <v/>
      </c>
      <c r="Q161" s="174" t="str">
        <f t="shared" si="37"/>
        <v/>
      </c>
      <c r="R161" s="174" t="str">
        <f t="shared" si="38"/>
        <v/>
      </c>
      <c r="S161" s="174" t="str">
        <f t="shared" si="39"/>
        <v/>
      </c>
      <c r="T161" s="174" t="str">
        <f t="shared" si="40"/>
        <v/>
      </c>
      <c r="U161" s="174" t="str">
        <f t="shared" si="41"/>
        <v/>
      </c>
      <c r="V161" s="174" t="str">
        <f t="shared" si="42"/>
        <v/>
      </c>
    </row>
    <row r="162" spans="2:22" ht="130.5" customHeight="1">
      <c r="B162" s="166" t="str">
        <f t="shared" si="34"/>
        <v/>
      </c>
      <c r="C162" s="171">
        <v>310</v>
      </c>
      <c r="D162" s="172">
        <v>150</v>
      </c>
      <c r="E162" s="172" t="s">
        <v>168</v>
      </c>
      <c r="F162" s="173" t="s">
        <v>169</v>
      </c>
      <c r="G162" s="66"/>
      <c r="H162" s="65"/>
      <c r="I162" s="65"/>
      <c r="J162" s="65"/>
      <c r="K162" s="69"/>
      <c r="L162" s="67"/>
      <c r="M162" s="68"/>
      <c r="O162" s="174" t="str">
        <f t="shared" si="35"/>
        <v/>
      </c>
      <c r="P162" s="174" t="str">
        <f t="shared" si="36"/>
        <v/>
      </c>
      <c r="Q162" s="174" t="str">
        <f t="shared" si="37"/>
        <v/>
      </c>
      <c r="R162" s="174" t="str">
        <f t="shared" si="38"/>
        <v/>
      </c>
      <c r="S162" s="174" t="str">
        <f t="shared" si="39"/>
        <v/>
      </c>
      <c r="T162" s="174" t="str">
        <f t="shared" si="40"/>
        <v/>
      </c>
      <c r="U162" s="174" t="str">
        <f t="shared" si="41"/>
        <v/>
      </c>
      <c r="V162" s="174" t="str">
        <f t="shared" si="42"/>
        <v/>
      </c>
    </row>
    <row r="163" spans="2:22" ht="130.5" customHeight="1">
      <c r="B163" s="166" t="str">
        <f t="shared" si="34"/>
        <v/>
      </c>
      <c r="C163" s="171">
        <v>320</v>
      </c>
      <c r="D163" s="172">
        <v>110</v>
      </c>
      <c r="E163" s="172" t="s">
        <v>182</v>
      </c>
      <c r="F163" s="173" t="s">
        <v>131</v>
      </c>
      <c r="G163" s="66"/>
      <c r="H163" s="65"/>
      <c r="I163" s="65"/>
      <c r="J163" s="65"/>
      <c r="K163" s="69"/>
      <c r="L163" s="67"/>
      <c r="M163" s="68"/>
      <c r="O163" s="174" t="str">
        <f t="shared" si="35"/>
        <v/>
      </c>
      <c r="P163" s="174" t="str">
        <f t="shared" si="36"/>
        <v/>
      </c>
      <c r="Q163" s="174" t="str">
        <f t="shared" si="37"/>
        <v/>
      </c>
      <c r="R163" s="174" t="str">
        <f t="shared" si="38"/>
        <v/>
      </c>
      <c r="S163" s="174" t="str">
        <f t="shared" si="39"/>
        <v/>
      </c>
      <c r="T163" s="174" t="str">
        <f t="shared" si="40"/>
        <v/>
      </c>
      <c r="U163" s="174" t="str">
        <f t="shared" si="41"/>
        <v/>
      </c>
      <c r="V163" s="174" t="str">
        <f t="shared" si="42"/>
        <v/>
      </c>
    </row>
    <row r="164" spans="2:22" ht="130.5" customHeight="1">
      <c r="B164" s="166" t="str">
        <f t="shared" si="34"/>
        <v/>
      </c>
      <c r="C164" s="171">
        <v>320</v>
      </c>
      <c r="D164" s="172">
        <v>120</v>
      </c>
      <c r="E164" s="172" t="s">
        <v>556</v>
      </c>
      <c r="F164" s="173" t="s">
        <v>127</v>
      </c>
      <c r="G164" s="66"/>
      <c r="H164" s="65"/>
      <c r="I164" s="65"/>
      <c r="J164" s="65"/>
      <c r="K164" s="69"/>
      <c r="L164" s="67"/>
      <c r="M164" s="68"/>
      <c r="O164" s="174" t="str">
        <f t="shared" si="35"/>
        <v/>
      </c>
      <c r="P164" s="174" t="str">
        <f t="shared" si="36"/>
        <v/>
      </c>
      <c r="Q164" s="174" t="str">
        <f t="shared" si="37"/>
        <v/>
      </c>
      <c r="R164" s="174" t="str">
        <f t="shared" si="38"/>
        <v/>
      </c>
      <c r="S164" s="174" t="str">
        <f t="shared" si="39"/>
        <v/>
      </c>
      <c r="T164" s="174" t="str">
        <f t="shared" si="40"/>
        <v/>
      </c>
      <c r="U164" s="174" t="str">
        <f t="shared" si="41"/>
        <v/>
      </c>
      <c r="V164" s="174" t="str">
        <f t="shared" si="42"/>
        <v/>
      </c>
    </row>
    <row r="165" spans="2:22" ht="130.5" customHeight="1">
      <c r="B165" s="166" t="str">
        <f t="shared" si="34"/>
        <v/>
      </c>
      <c r="C165" s="171">
        <v>320</v>
      </c>
      <c r="D165" s="172">
        <v>125</v>
      </c>
      <c r="E165" s="172" t="s">
        <v>557</v>
      </c>
      <c r="F165" s="173" t="s">
        <v>127</v>
      </c>
      <c r="G165" s="66"/>
      <c r="H165" s="65"/>
      <c r="I165" s="65"/>
      <c r="J165" s="65"/>
      <c r="K165" s="69"/>
      <c r="L165" s="67"/>
      <c r="M165" s="68"/>
      <c r="O165" s="174" t="str">
        <f t="shared" si="35"/>
        <v/>
      </c>
      <c r="P165" s="174" t="str">
        <f t="shared" si="36"/>
        <v/>
      </c>
      <c r="Q165" s="174" t="str">
        <f t="shared" si="37"/>
        <v/>
      </c>
      <c r="R165" s="174" t="str">
        <f t="shared" si="38"/>
        <v/>
      </c>
      <c r="S165" s="174" t="str">
        <f t="shared" si="39"/>
        <v/>
      </c>
      <c r="T165" s="174" t="str">
        <f t="shared" si="40"/>
        <v/>
      </c>
      <c r="U165" s="174" t="str">
        <f t="shared" si="41"/>
        <v/>
      </c>
      <c r="V165" s="174" t="str">
        <f t="shared" si="42"/>
        <v/>
      </c>
    </row>
    <row r="166" spans="2:22" ht="130.5" customHeight="1">
      <c r="B166" s="166" t="str">
        <f t="shared" si="34"/>
        <v/>
      </c>
      <c r="C166" s="171">
        <v>320</v>
      </c>
      <c r="D166" s="172">
        <v>130</v>
      </c>
      <c r="E166" s="172" t="s">
        <v>542</v>
      </c>
      <c r="F166" s="173" t="s">
        <v>128</v>
      </c>
      <c r="G166" s="66"/>
      <c r="H166" s="65"/>
      <c r="I166" s="65"/>
      <c r="J166" s="65"/>
      <c r="K166" s="69"/>
      <c r="L166" s="67"/>
      <c r="M166" s="68"/>
      <c r="O166" s="174" t="str">
        <f t="shared" si="35"/>
        <v/>
      </c>
      <c r="P166" s="174" t="str">
        <f t="shared" si="36"/>
        <v/>
      </c>
      <c r="Q166" s="174" t="str">
        <f t="shared" si="37"/>
        <v/>
      </c>
      <c r="R166" s="174" t="str">
        <f t="shared" si="38"/>
        <v/>
      </c>
      <c r="S166" s="174" t="str">
        <f t="shared" si="39"/>
        <v/>
      </c>
      <c r="T166" s="174" t="str">
        <f t="shared" si="40"/>
        <v/>
      </c>
      <c r="U166" s="174" t="str">
        <f t="shared" si="41"/>
        <v/>
      </c>
      <c r="V166" s="174" t="str">
        <f t="shared" si="42"/>
        <v/>
      </c>
    </row>
    <row r="167" spans="2:22" ht="130.5" customHeight="1">
      <c r="B167" s="166" t="str">
        <f t="shared" si="34"/>
        <v/>
      </c>
      <c r="C167" s="171">
        <v>320</v>
      </c>
      <c r="D167" s="172">
        <v>135</v>
      </c>
      <c r="E167" s="172" t="s">
        <v>558</v>
      </c>
      <c r="F167" s="173" t="s">
        <v>128</v>
      </c>
      <c r="G167" s="66"/>
      <c r="H167" s="65"/>
      <c r="I167" s="65"/>
      <c r="J167" s="65"/>
      <c r="K167" s="69"/>
      <c r="L167" s="67"/>
      <c r="M167" s="68"/>
      <c r="O167" s="174" t="str">
        <f t="shared" si="35"/>
        <v/>
      </c>
      <c r="P167" s="174" t="str">
        <f t="shared" si="36"/>
        <v/>
      </c>
      <c r="Q167" s="174" t="str">
        <f t="shared" si="37"/>
        <v/>
      </c>
      <c r="R167" s="174" t="str">
        <f t="shared" si="38"/>
        <v/>
      </c>
      <c r="S167" s="174" t="str">
        <f t="shared" si="39"/>
        <v/>
      </c>
      <c r="T167" s="174" t="str">
        <f t="shared" si="40"/>
        <v/>
      </c>
      <c r="U167" s="174" t="str">
        <f t="shared" si="41"/>
        <v/>
      </c>
      <c r="V167" s="174" t="str">
        <f t="shared" si="42"/>
        <v/>
      </c>
    </row>
    <row r="168" spans="2:22" ht="130.5" customHeight="1">
      <c r="B168" s="166" t="str">
        <f t="shared" si="34"/>
        <v/>
      </c>
      <c r="C168" s="171">
        <v>320</v>
      </c>
      <c r="D168" s="172">
        <v>140</v>
      </c>
      <c r="E168" s="172" t="s">
        <v>559</v>
      </c>
      <c r="F168" s="173" t="s">
        <v>129</v>
      </c>
      <c r="G168" s="66"/>
      <c r="H168" s="65"/>
      <c r="I168" s="65"/>
      <c r="J168" s="65"/>
      <c r="K168" s="69"/>
      <c r="L168" s="67"/>
      <c r="M168" s="68"/>
      <c r="O168" s="174" t="str">
        <f t="shared" si="35"/>
        <v/>
      </c>
      <c r="P168" s="174" t="str">
        <f t="shared" si="36"/>
        <v/>
      </c>
      <c r="Q168" s="174" t="str">
        <f t="shared" si="37"/>
        <v/>
      </c>
      <c r="R168" s="174" t="str">
        <f t="shared" si="38"/>
        <v/>
      </c>
      <c r="S168" s="174" t="str">
        <f t="shared" si="39"/>
        <v/>
      </c>
      <c r="T168" s="174" t="str">
        <f t="shared" si="40"/>
        <v/>
      </c>
      <c r="U168" s="174" t="str">
        <f t="shared" si="41"/>
        <v/>
      </c>
      <c r="V168" s="174" t="str">
        <f t="shared" si="42"/>
        <v/>
      </c>
    </row>
    <row r="169" spans="2:22" ht="130.5" customHeight="1">
      <c r="B169" s="166" t="str">
        <f t="shared" si="34"/>
        <v/>
      </c>
      <c r="C169" s="171">
        <v>320</v>
      </c>
      <c r="D169" s="172">
        <v>145</v>
      </c>
      <c r="E169" s="172" t="s">
        <v>560</v>
      </c>
      <c r="F169" s="173" t="s">
        <v>129</v>
      </c>
      <c r="G169" s="66"/>
      <c r="H169" s="65"/>
      <c r="I169" s="65"/>
      <c r="J169" s="65"/>
      <c r="K169" s="69"/>
      <c r="L169" s="67"/>
      <c r="M169" s="68"/>
      <c r="O169" s="174" t="str">
        <f t="shared" si="35"/>
        <v/>
      </c>
      <c r="P169" s="174" t="str">
        <f t="shared" si="36"/>
        <v/>
      </c>
      <c r="Q169" s="174" t="str">
        <f t="shared" si="37"/>
        <v/>
      </c>
      <c r="R169" s="174" t="str">
        <f t="shared" si="38"/>
        <v/>
      </c>
      <c r="S169" s="174" t="str">
        <f t="shared" si="39"/>
        <v/>
      </c>
      <c r="T169" s="174" t="str">
        <f t="shared" si="40"/>
        <v/>
      </c>
      <c r="U169" s="174" t="str">
        <f t="shared" si="41"/>
        <v/>
      </c>
      <c r="V169" s="174" t="str">
        <f t="shared" si="42"/>
        <v/>
      </c>
    </row>
    <row r="170" spans="2:22" ht="130.5" customHeight="1">
      <c r="B170" s="166" t="str">
        <f t="shared" si="34"/>
        <v/>
      </c>
      <c r="C170" s="171">
        <v>320</v>
      </c>
      <c r="D170" s="172">
        <v>150</v>
      </c>
      <c r="E170" s="172" t="s">
        <v>561</v>
      </c>
      <c r="F170" s="173" t="s">
        <v>130</v>
      </c>
      <c r="G170" s="66"/>
      <c r="H170" s="65"/>
      <c r="I170" s="65"/>
      <c r="J170" s="65"/>
      <c r="K170" s="69"/>
      <c r="L170" s="67"/>
      <c r="M170" s="68"/>
      <c r="O170" s="174" t="str">
        <f t="shared" si="35"/>
        <v/>
      </c>
      <c r="P170" s="174" t="str">
        <f t="shared" si="36"/>
        <v/>
      </c>
      <c r="Q170" s="174" t="str">
        <f t="shared" si="37"/>
        <v/>
      </c>
      <c r="R170" s="174" t="str">
        <f t="shared" si="38"/>
        <v/>
      </c>
      <c r="S170" s="174" t="str">
        <f t="shared" si="39"/>
        <v/>
      </c>
      <c r="T170" s="174" t="str">
        <f t="shared" si="40"/>
        <v/>
      </c>
      <c r="U170" s="174" t="str">
        <f t="shared" si="41"/>
        <v/>
      </c>
      <c r="V170" s="174" t="str">
        <f t="shared" si="42"/>
        <v/>
      </c>
    </row>
    <row r="171" spans="2:22" ht="130.5" customHeight="1">
      <c r="B171" s="166" t="str">
        <f t="shared" si="34"/>
        <v/>
      </c>
      <c r="C171" s="171">
        <v>320</v>
      </c>
      <c r="D171" s="172">
        <v>155</v>
      </c>
      <c r="E171" s="172" t="s">
        <v>562</v>
      </c>
      <c r="F171" s="173" t="s">
        <v>130</v>
      </c>
      <c r="G171" s="66"/>
      <c r="H171" s="65"/>
      <c r="I171" s="65"/>
      <c r="J171" s="65"/>
      <c r="K171" s="69"/>
      <c r="L171" s="67"/>
      <c r="M171" s="68"/>
      <c r="O171" s="174" t="str">
        <f t="shared" si="35"/>
        <v/>
      </c>
      <c r="P171" s="174" t="str">
        <f t="shared" si="36"/>
        <v/>
      </c>
      <c r="Q171" s="174" t="str">
        <f t="shared" si="37"/>
        <v/>
      </c>
      <c r="R171" s="174" t="str">
        <f t="shared" si="38"/>
        <v/>
      </c>
      <c r="S171" s="174" t="str">
        <f t="shared" si="39"/>
        <v/>
      </c>
      <c r="T171" s="174" t="str">
        <f t="shared" si="40"/>
        <v/>
      </c>
      <c r="U171" s="174" t="str">
        <f t="shared" si="41"/>
        <v/>
      </c>
      <c r="V171" s="174" t="str">
        <f t="shared" si="42"/>
        <v/>
      </c>
    </row>
    <row r="172" spans="2:22" ht="130.5" customHeight="1">
      <c r="B172" s="166" t="str">
        <f t="shared" si="34"/>
        <v/>
      </c>
      <c r="C172" s="171">
        <v>320</v>
      </c>
      <c r="D172" s="172">
        <v>160</v>
      </c>
      <c r="E172" s="172" t="s">
        <v>543</v>
      </c>
      <c r="F172" s="173" t="s">
        <v>72</v>
      </c>
      <c r="G172" s="66"/>
      <c r="H172" s="65"/>
      <c r="I172" s="65"/>
      <c r="J172" s="65"/>
      <c r="K172" s="69"/>
      <c r="L172" s="67"/>
      <c r="M172" s="68"/>
      <c r="O172" s="174" t="str">
        <f t="shared" si="35"/>
        <v/>
      </c>
      <c r="P172" s="174" t="str">
        <f t="shared" si="36"/>
        <v/>
      </c>
      <c r="Q172" s="174" t="str">
        <f t="shared" si="37"/>
        <v/>
      </c>
      <c r="R172" s="174" t="str">
        <f t="shared" si="38"/>
        <v/>
      </c>
      <c r="S172" s="174" t="str">
        <f t="shared" si="39"/>
        <v/>
      </c>
      <c r="T172" s="174" t="str">
        <f t="shared" si="40"/>
        <v/>
      </c>
      <c r="U172" s="174" t="str">
        <f t="shared" si="41"/>
        <v/>
      </c>
      <c r="V172" s="174" t="str">
        <f t="shared" si="42"/>
        <v/>
      </c>
    </row>
    <row r="173" spans="2:22" ht="130.5" customHeight="1">
      <c r="B173" s="166" t="str">
        <f t="shared" si="34"/>
        <v/>
      </c>
      <c r="C173" s="171">
        <v>320</v>
      </c>
      <c r="D173" s="172">
        <v>165</v>
      </c>
      <c r="E173" s="172" t="s">
        <v>563</v>
      </c>
      <c r="F173" s="173" t="s">
        <v>72</v>
      </c>
      <c r="G173" s="66"/>
      <c r="H173" s="65"/>
      <c r="I173" s="65"/>
      <c r="J173" s="65"/>
      <c r="K173" s="69"/>
      <c r="L173" s="67"/>
      <c r="M173" s="68"/>
      <c r="O173" s="174" t="str">
        <f t="shared" si="35"/>
        <v/>
      </c>
      <c r="P173" s="174" t="str">
        <f t="shared" si="36"/>
        <v/>
      </c>
      <c r="Q173" s="174" t="str">
        <f t="shared" si="37"/>
        <v/>
      </c>
      <c r="R173" s="174" t="str">
        <f t="shared" si="38"/>
        <v/>
      </c>
      <c r="S173" s="174" t="str">
        <f t="shared" si="39"/>
        <v/>
      </c>
      <c r="T173" s="174" t="str">
        <f t="shared" si="40"/>
        <v/>
      </c>
      <c r="U173" s="174" t="str">
        <f t="shared" si="41"/>
        <v/>
      </c>
      <c r="V173" s="174" t="str">
        <f t="shared" si="42"/>
        <v/>
      </c>
    </row>
    <row r="174" spans="2:22" ht="130.5" customHeight="1">
      <c r="B174" s="166" t="str">
        <f t="shared" si="34"/>
        <v/>
      </c>
      <c r="C174" s="171">
        <v>320</v>
      </c>
      <c r="D174" s="172">
        <v>170</v>
      </c>
      <c r="E174" s="172" t="s">
        <v>73</v>
      </c>
      <c r="F174" s="173" t="s">
        <v>74</v>
      </c>
      <c r="G174" s="66"/>
      <c r="H174" s="65"/>
      <c r="I174" s="65"/>
      <c r="J174" s="65"/>
      <c r="K174" s="69"/>
      <c r="L174" s="67"/>
      <c r="M174" s="68"/>
      <c r="O174" s="174" t="str">
        <f t="shared" si="35"/>
        <v/>
      </c>
      <c r="P174" s="174" t="str">
        <f t="shared" si="36"/>
        <v/>
      </c>
      <c r="Q174" s="174" t="str">
        <f t="shared" si="37"/>
        <v/>
      </c>
      <c r="R174" s="174" t="str">
        <f t="shared" si="38"/>
        <v/>
      </c>
      <c r="S174" s="174" t="str">
        <f t="shared" si="39"/>
        <v/>
      </c>
      <c r="T174" s="174" t="str">
        <f t="shared" si="40"/>
        <v/>
      </c>
      <c r="U174" s="174" t="str">
        <f t="shared" si="41"/>
        <v/>
      </c>
      <c r="V174" s="174" t="str">
        <f t="shared" si="42"/>
        <v/>
      </c>
    </row>
    <row r="175" spans="2:22" ht="130.5" customHeight="1">
      <c r="B175" s="166" t="str">
        <f t="shared" si="34"/>
        <v/>
      </c>
      <c r="C175" s="171">
        <v>320</v>
      </c>
      <c r="D175" s="172">
        <v>180</v>
      </c>
      <c r="E175" s="172" t="s">
        <v>194</v>
      </c>
      <c r="F175" s="173" t="s">
        <v>195</v>
      </c>
      <c r="G175" s="66"/>
      <c r="H175" s="65"/>
      <c r="I175" s="65"/>
      <c r="J175" s="65"/>
      <c r="K175" s="69"/>
      <c r="L175" s="67"/>
      <c r="M175" s="68"/>
      <c r="O175" s="174" t="str">
        <f t="shared" si="35"/>
        <v/>
      </c>
      <c r="P175" s="174" t="str">
        <f t="shared" si="36"/>
        <v/>
      </c>
      <c r="Q175" s="174" t="str">
        <f t="shared" si="37"/>
        <v/>
      </c>
      <c r="R175" s="174" t="str">
        <f t="shared" si="38"/>
        <v/>
      </c>
      <c r="S175" s="174" t="str">
        <f t="shared" si="39"/>
        <v/>
      </c>
      <c r="T175" s="174" t="str">
        <f t="shared" si="40"/>
        <v/>
      </c>
      <c r="U175" s="174" t="str">
        <f t="shared" si="41"/>
        <v/>
      </c>
      <c r="V175" s="174" t="str">
        <f t="shared" si="42"/>
        <v/>
      </c>
    </row>
    <row r="176" spans="2:22" ht="130.5" customHeight="1">
      <c r="B176" s="166" t="str">
        <f t="shared" si="34"/>
        <v/>
      </c>
      <c r="C176" s="171">
        <v>320</v>
      </c>
      <c r="D176" s="172">
        <v>190</v>
      </c>
      <c r="E176" s="172" t="s">
        <v>97</v>
      </c>
      <c r="F176" s="173" t="s">
        <v>98</v>
      </c>
      <c r="G176" s="66"/>
      <c r="H176" s="65"/>
      <c r="I176" s="65"/>
      <c r="J176" s="65"/>
      <c r="K176" s="69"/>
      <c r="L176" s="67"/>
      <c r="M176" s="68"/>
      <c r="O176" s="174" t="str">
        <f t="shared" si="35"/>
        <v/>
      </c>
      <c r="P176" s="174" t="str">
        <f t="shared" si="36"/>
        <v/>
      </c>
      <c r="Q176" s="174" t="str">
        <f t="shared" si="37"/>
        <v/>
      </c>
      <c r="R176" s="174" t="str">
        <f t="shared" si="38"/>
        <v/>
      </c>
      <c r="S176" s="174" t="str">
        <f t="shared" si="39"/>
        <v/>
      </c>
      <c r="T176" s="174" t="str">
        <f t="shared" si="40"/>
        <v/>
      </c>
      <c r="U176" s="174" t="str">
        <f t="shared" si="41"/>
        <v/>
      </c>
      <c r="V176" s="174" t="str">
        <f t="shared" si="42"/>
        <v/>
      </c>
    </row>
    <row r="177" spans="2:22" ht="130.5" customHeight="1">
      <c r="B177" s="166" t="str">
        <f t="shared" si="34"/>
        <v/>
      </c>
      <c r="C177" s="171">
        <v>320</v>
      </c>
      <c r="D177" s="172">
        <v>200</v>
      </c>
      <c r="E177" s="172" t="s">
        <v>196</v>
      </c>
      <c r="F177" s="173" t="s">
        <v>251</v>
      </c>
      <c r="G177" s="66"/>
      <c r="H177" s="65"/>
      <c r="I177" s="65"/>
      <c r="J177" s="65"/>
      <c r="K177" s="69"/>
      <c r="L177" s="67"/>
      <c r="M177" s="68"/>
      <c r="O177" s="174" t="str">
        <f t="shared" si="35"/>
        <v/>
      </c>
      <c r="P177" s="174" t="str">
        <f t="shared" si="36"/>
        <v/>
      </c>
      <c r="Q177" s="174" t="str">
        <f t="shared" si="37"/>
        <v/>
      </c>
      <c r="R177" s="174" t="str">
        <f t="shared" si="38"/>
        <v/>
      </c>
      <c r="S177" s="174" t="str">
        <f t="shared" si="39"/>
        <v/>
      </c>
      <c r="T177" s="174" t="str">
        <f t="shared" si="40"/>
        <v/>
      </c>
      <c r="U177" s="174" t="str">
        <f t="shared" si="41"/>
        <v/>
      </c>
      <c r="V177" s="174" t="str">
        <f t="shared" si="42"/>
        <v/>
      </c>
    </row>
    <row r="178" spans="2:22" ht="130.5" customHeight="1">
      <c r="B178" s="166" t="str">
        <f t="shared" si="34"/>
        <v/>
      </c>
      <c r="C178" s="171">
        <v>320</v>
      </c>
      <c r="D178" s="172">
        <v>210</v>
      </c>
      <c r="E178" s="172" t="s">
        <v>99</v>
      </c>
      <c r="F178" s="173" t="s">
        <v>100</v>
      </c>
      <c r="G178" s="66"/>
      <c r="H178" s="65"/>
      <c r="I178" s="65"/>
      <c r="J178" s="65"/>
      <c r="K178" s="69"/>
      <c r="L178" s="67"/>
      <c r="M178" s="68"/>
      <c r="O178" s="174" t="str">
        <f t="shared" si="35"/>
        <v/>
      </c>
      <c r="P178" s="174" t="str">
        <f t="shared" si="36"/>
        <v/>
      </c>
      <c r="Q178" s="174" t="str">
        <f t="shared" si="37"/>
        <v/>
      </c>
      <c r="R178" s="174" t="str">
        <f t="shared" si="38"/>
        <v/>
      </c>
      <c r="S178" s="174" t="str">
        <f t="shared" si="39"/>
        <v/>
      </c>
      <c r="T178" s="174" t="str">
        <f t="shared" si="40"/>
        <v/>
      </c>
      <c r="U178" s="174" t="str">
        <f t="shared" si="41"/>
        <v/>
      </c>
      <c r="V178" s="174" t="str">
        <f t="shared" si="42"/>
        <v/>
      </c>
    </row>
    <row r="179" spans="2:22" ht="130.5" customHeight="1">
      <c r="B179" s="166" t="str">
        <f t="shared" si="34"/>
        <v/>
      </c>
      <c r="C179" s="171">
        <v>320</v>
      </c>
      <c r="D179" s="172">
        <v>220</v>
      </c>
      <c r="E179" s="172" t="s">
        <v>252</v>
      </c>
      <c r="F179" s="173" t="s">
        <v>199</v>
      </c>
      <c r="G179" s="66"/>
      <c r="H179" s="65"/>
      <c r="I179" s="65"/>
      <c r="J179" s="65"/>
      <c r="K179" s="69"/>
      <c r="L179" s="67"/>
      <c r="M179" s="68"/>
      <c r="O179" s="174" t="str">
        <f t="shared" si="35"/>
        <v/>
      </c>
      <c r="P179" s="174" t="str">
        <f t="shared" si="36"/>
        <v/>
      </c>
      <c r="Q179" s="174" t="str">
        <f t="shared" si="37"/>
        <v/>
      </c>
      <c r="R179" s="174" t="str">
        <f t="shared" si="38"/>
        <v/>
      </c>
      <c r="S179" s="174" t="str">
        <f t="shared" si="39"/>
        <v/>
      </c>
      <c r="T179" s="174" t="str">
        <f t="shared" si="40"/>
        <v/>
      </c>
      <c r="U179" s="174" t="str">
        <f t="shared" si="41"/>
        <v/>
      </c>
      <c r="V179" s="174" t="str">
        <f t="shared" si="42"/>
        <v/>
      </c>
    </row>
    <row r="180" spans="2:22" ht="130.5" customHeight="1">
      <c r="B180" s="166" t="str">
        <f t="shared" si="34"/>
        <v/>
      </c>
      <c r="C180" s="171">
        <v>320</v>
      </c>
      <c r="D180" s="172">
        <v>230</v>
      </c>
      <c r="E180" s="172" t="s">
        <v>200</v>
      </c>
      <c r="F180" s="173" t="s">
        <v>198</v>
      </c>
      <c r="G180" s="66"/>
      <c r="H180" s="65"/>
      <c r="I180" s="65"/>
      <c r="J180" s="65"/>
      <c r="K180" s="69"/>
      <c r="L180" s="67"/>
      <c r="M180" s="68"/>
      <c r="O180" s="174" t="str">
        <f t="shared" si="35"/>
        <v/>
      </c>
      <c r="P180" s="174" t="str">
        <f t="shared" si="36"/>
        <v/>
      </c>
      <c r="Q180" s="174" t="str">
        <f t="shared" si="37"/>
        <v/>
      </c>
      <c r="R180" s="174" t="str">
        <f t="shared" si="38"/>
        <v/>
      </c>
      <c r="S180" s="174" t="str">
        <f t="shared" si="39"/>
        <v/>
      </c>
      <c r="T180" s="174" t="str">
        <f t="shared" si="40"/>
        <v/>
      </c>
      <c r="U180" s="174" t="str">
        <f t="shared" si="41"/>
        <v/>
      </c>
      <c r="V180" s="174" t="str">
        <f t="shared" si="42"/>
        <v/>
      </c>
    </row>
    <row r="181" spans="2:22" ht="130.5" customHeight="1">
      <c r="B181" s="166" t="str">
        <f t="shared" si="34"/>
        <v/>
      </c>
      <c r="C181" s="171">
        <v>320</v>
      </c>
      <c r="D181" s="172">
        <v>240</v>
      </c>
      <c r="E181" s="172" t="s">
        <v>138</v>
      </c>
      <c r="F181" s="173" t="s">
        <v>141</v>
      </c>
      <c r="G181" s="66"/>
      <c r="H181" s="65"/>
      <c r="I181" s="65"/>
      <c r="J181" s="65"/>
      <c r="K181" s="69"/>
      <c r="L181" s="67"/>
      <c r="M181" s="68"/>
      <c r="O181" s="174" t="str">
        <f t="shared" si="35"/>
        <v/>
      </c>
      <c r="P181" s="174" t="str">
        <f t="shared" si="36"/>
        <v/>
      </c>
      <c r="Q181" s="174" t="str">
        <f t="shared" si="37"/>
        <v/>
      </c>
      <c r="R181" s="174" t="str">
        <f t="shared" si="38"/>
        <v/>
      </c>
      <c r="S181" s="174" t="str">
        <f t="shared" si="39"/>
        <v/>
      </c>
      <c r="T181" s="174" t="str">
        <f t="shared" si="40"/>
        <v/>
      </c>
      <c r="U181" s="174" t="str">
        <f t="shared" si="41"/>
        <v/>
      </c>
      <c r="V181" s="174" t="str">
        <f t="shared" si="42"/>
        <v/>
      </c>
    </row>
    <row r="182" spans="2:22" ht="130.5" customHeight="1">
      <c r="B182" s="166" t="str">
        <f t="shared" si="34"/>
        <v/>
      </c>
      <c r="C182" s="171">
        <v>320</v>
      </c>
      <c r="D182" s="172">
        <v>250</v>
      </c>
      <c r="E182" s="172" t="s">
        <v>171</v>
      </c>
      <c r="F182" s="173" t="s">
        <v>224</v>
      </c>
      <c r="G182" s="66"/>
      <c r="H182" s="65"/>
      <c r="I182" s="65"/>
      <c r="J182" s="65"/>
      <c r="K182" s="69"/>
      <c r="L182" s="67"/>
      <c r="M182" s="68"/>
      <c r="O182" s="174" t="str">
        <f t="shared" si="35"/>
        <v/>
      </c>
      <c r="P182" s="174" t="str">
        <f t="shared" si="36"/>
        <v/>
      </c>
      <c r="Q182" s="174" t="str">
        <f t="shared" si="37"/>
        <v/>
      </c>
      <c r="R182" s="174" t="str">
        <f t="shared" si="38"/>
        <v/>
      </c>
      <c r="S182" s="174" t="str">
        <f t="shared" si="39"/>
        <v/>
      </c>
      <c r="T182" s="174" t="str">
        <f t="shared" si="40"/>
        <v/>
      </c>
      <c r="U182" s="174" t="str">
        <f t="shared" si="41"/>
        <v/>
      </c>
      <c r="V182" s="174" t="str">
        <f t="shared" si="42"/>
        <v/>
      </c>
    </row>
    <row r="183" spans="2:22" ht="130.5" customHeight="1">
      <c r="B183" s="166" t="str">
        <f t="shared" si="34"/>
        <v/>
      </c>
      <c r="C183" s="171">
        <v>320</v>
      </c>
      <c r="D183" s="172">
        <v>260</v>
      </c>
      <c r="E183" s="172" t="s">
        <v>544</v>
      </c>
      <c r="F183" s="173" t="s">
        <v>142</v>
      </c>
      <c r="G183" s="66"/>
      <c r="H183" s="65"/>
      <c r="I183" s="65"/>
      <c r="J183" s="65"/>
      <c r="K183" s="69"/>
      <c r="L183" s="67"/>
      <c r="M183" s="68"/>
      <c r="O183" s="174" t="str">
        <f t="shared" si="35"/>
        <v/>
      </c>
      <c r="P183" s="174" t="str">
        <f t="shared" si="36"/>
        <v/>
      </c>
      <c r="Q183" s="174" t="str">
        <f t="shared" si="37"/>
        <v/>
      </c>
      <c r="R183" s="174" t="str">
        <f t="shared" si="38"/>
        <v/>
      </c>
      <c r="S183" s="174" t="str">
        <f t="shared" si="39"/>
        <v/>
      </c>
      <c r="T183" s="174" t="str">
        <f t="shared" si="40"/>
        <v/>
      </c>
      <c r="U183" s="174" t="str">
        <f t="shared" si="41"/>
        <v/>
      </c>
      <c r="V183" s="174" t="str">
        <f t="shared" si="42"/>
        <v/>
      </c>
    </row>
    <row r="184" spans="2:22" ht="130.5" customHeight="1">
      <c r="B184" s="166" t="str">
        <f t="shared" si="34"/>
        <v/>
      </c>
      <c r="C184" s="171">
        <v>320</v>
      </c>
      <c r="D184" s="172">
        <v>265</v>
      </c>
      <c r="E184" s="172" t="s">
        <v>564</v>
      </c>
      <c r="F184" s="173" t="s">
        <v>142</v>
      </c>
      <c r="G184" s="66"/>
      <c r="H184" s="65"/>
      <c r="I184" s="65"/>
      <c r="J184" s="65"/>
      <c r="K184" s="69"/>
      <c r="L184" s="67"/>
      <c r="M184" s="68"/>
      <c r="O184" s="174" t="str">
        <f t="shared" si="35"/>
        <v/>
      </c>
      <c r="P184" s="174" t="str">
        <f t="shared" si="36"/>
        <v/>
      </c>
      <c r="Q184" s="174" t="str">
        <f t="shared" si="37"/>
        <v/>
      </c>
      <c r="R184" s="174" t="str">
        <f t="shared" si="38"/>
        <v/>
      </c>
      <c r="S184" s="174" t="str">
        <f t="shared" si="39"/>
        <v/>
      </c>
      <c r="T184" s="174" t="str">
        <f t="shared" si="40"/>
        <v/>
      </c>
      <c r="U184" s="174" t="str">
        <f t="shared" si="41"/>
        <v/>
      </c>
      <c r="V184" s="174" t="str">
        <f t="shared" si="42"/>
        <v/>
      </c>
    </row>
    <row r="185" spans="2:22" ht="130.5" customHeight="1">
      <c r="B185" s="166" t="str">
        <f t="shared" si="34"/>
        <v/>
      </c>
      <c r="C185" s="171">
        <v>320</v>
      </c>
      <c r="D185" s="172">
        <v>270</v>
      </c>
      <c r="E185" s="172" t="s">
        <v>565</v>
      </c>
      <c r="F185" s="173" t="s">
        <v>83</v>
      </c>
      <c r="G185" s="66"/>
      <c r="H185" s="65"/>
      <c r="I185" s="65"/>
      <c r="J185" s="65"/>
      <c r="K185" s="69"/>
      <c r="L185" s="67"/>
      <c r="M185" s="68"/>
      <c r="O185" s="174" t="str">
        <f t="shared" si="35"/>
        <v/>
      </c>
      <c r="P185" s="174" t="str">
        <f t="shared" si="36"/>
        <v/>
      </c>
      <c r="Q185" s="174" t="str">
        <f t="shared" si="37"/>
        <v/>
      </c>
      <c r="R185" s="174" t="str">
        <f t="shared" si="38"/>
        <v/>
      </c>
      <c r="S185" s="174" t="str">
        <f t="shared" si="39"/>
        <v/>
      </c>
      <c r="T185" s="174" t="str">
        <f t="shared" si="40"/>
        <v/>
      </c>
      <c r="U185" s="174" t="str">
        <f t="shared" si="41"/>
        <v/>
      </c>
      <c r="V185" s="174" t="str">
        <f t="shared" si="42"/>
        <v/>
      </c>
    </row>
    <row r="186" spans="2:22" ht="130.5" customHeight="1">
      <c r="B186" s="166" t="str">
        <f t="shared" si="34"/>
        <v/>
      </c>
      <c r="C186" s="171">
        <v>320</v>
      </c>
      <c r="D186" s="172">
        <v>275</v>
      </c>
      <c r="E186" s="172" t="s">
        <v>566</v>
      </c>
      <c r="F186" s="173" t="s">
        <v>83</v>
      </c>
      <c r="G186" s="66"/>
      <c r="H186" s="65"/>
      <c r="I186" s="65"/>
      <c r="J186" s="65"/>
      <c r="K186" s="69"/>
      <c r="L186" s="67"/>
      <c r="M186" s="68"/>
      <c r="O186" s="174" t="str">
        <f t="shared" si="35"/>
        <v/>
      </c>
      <c r="P186" s="174" t="str">
        <f t="shared" si="36"/>
        <v/>
      </c>
      <c r="Q186" s="174" t="str">
        <f t="shared" si="37"/>
        <v/>
      </c>
      <c r="R186" s="174" t="str">
        <f t="shared" si="38"/>
        <v/>
      </c>
      <c r="S186" s="174" t="str">
        <f t="shared" si="39"/>
        <v/>
      </c>
      <c r="T186" s="174" t="str">
        <f t="shared" si="40"/>
        <v/>
      </c>
      <c r="U186" s="174" t="str">
        <f t="shared" si="41"/>
        <v/>
      </c>
      <c r="V186" s="174" t="str">
        <f t="shared" si="42"/>
        <v/>
      </c>
    </row>
    <row r="187" spans="2:22" ht="130.5" customHeight="1">
      <c r="B187" s="166" t="str">
        <f t="shared" si="34"/>
        <v/>
      </c>
      <c r="C187" s="171">
        <v>320</v>
      </c>
      <c r="D187" s="172">
        <v>280</v>
      </c>
      <c r="E187" s="172" t="s">
        <v>84</v>
      </c>
      <c r="F187" s="173" t="s">
        <v>85</v>
      </c>
      <c r="G187" s="66"/>
      <c r="H187" s="65"/>
      <c r="I187" s="65"/>
      <c r="J187" s="65"/>
      <c r="K187" s="69"/>
      <c r="L187" s="67"/>
      <c r="M187" s="68"/>
      <c r="O187" s="174" t="str">
        <f t="shared" si="35"/>
        <v/>
      </c>
      <c r="P187" s="174" t="str">
        <f t="shared" si="36"/>
        <v/>
      </c>
      <c r="Q187" s="174" t="str">
        <f t="shared" si="37"/>
        <v/>
      </c>
      <c r="R187" s="174" t="str">
        <f t="shared" si="38"/>
        <v/>
      </c>
      <c r="S187" s="174" t="str">
        <f t="shared" si="39"/>
        <v/>
      </c>
      <c r="T187" s="174" t="str">
        <f t="shared" si="40"/>
        <v/>
      </c>
      <c r="U187" s="174" t="str">
        <f t="shared" si="41"/>
        <v/>
      </c>
      <c r="V187" s="174" t="str">
        <f t="shared" si="42"/>
        <v/>
      </c>
    </row>
    <row r="188" spans="2:22" ht="130.5" customHeight="1">
      <c r="B188" s="166" t="str">
        <f t="shared" si="34"/>
        <v/>
      </c>
      <c r="C188" s="171">
        <v>320</v>
      </c>
      <c r="D188" s="172">
        <v>290</v>
      </c>
      <c r="E188" s="172" t="s">
        <v>225</v>
      </c>
      <c r="F188" s="173" t="s">
        <v>172</v>
      </c>
      <c r="G188" s="66"/>
      <c r="H188" s="65"/>
      <c r="I188" s="65"/>
      <c r="J188" s="65"/>
      <c r="K188" s="69"/>
      <c r="L188" s="67"/>
      <c r="M188" s="68"/>
      <c r="O188" s="174" t="str">
        <f t="shared" si="35"/>
        <v/>
      </c>
      <c r="P188" s="174" t="str">
        <f t="shared" si="36"/>
        <v/>
      </c>
      <c r="Q188" s="174" t="str">
        <f t="shared" si="37"/>
        <v/>
      </c>
      <c r="R188" s="174" t="str">
        <f t="shared" si="38"/>
        <v/>
      </c>
      <c r="S188" s="174" t="str">
        <f t="shared" si="39"/>
        <v/>
      </c>
      <c r="T188" s="174" t="str">
        <f t="shared" si="40"/>
        <v/>
      </c>
      <c r="U188" s="174" t="str">
        <f t="shared" si="41"/>
        <v/>
      </c>
      <c r="V188" s="174" t="str">
        <f t="shared" si="42"/>
        <v/>
      </c>
    </row>
    <row r="189" spans="2:22" ht="130.5" customHeight="1">
      <c r="B189" s="166" t="str">
        <f t="shared" si="34"/>
        <v/>
      </c>
      <c r="C189" s="171">
        <v>320</v>
      </c>
      <c r="D189" s="172">
        <v>300</v>
      </c>
      <c r="E189" s="172" t="s">
        <v>163</v>
      </c>
      <c r="F189" s="173" t="s">
        <v>105</v>
      </c>
      <c r="G189" s="66"/>
      <c r="H189" s="65"/>
      <c r="I189" s="65"/>
      <c r="J189" s="65"/>
      <c r="K189" s="69"/>
      <c r="L189" s="67"/>
      <c r="M189" s="68"/>
      <c r="O189" s="174" t="str">
        <f t="shared" si="35"/>
        <v/>
      </c>
      <c r="P189" s="174" t="str">
        <f t="shared" si="36"/>
        <v/>
      </c>
      <c r="Q189" s="174" t="str">
        <f t="shared" si="37"/>
        <v/>
      </c>
      <c r="R189" s="174" t="str">
        <f t="shared" si="38"/>
        <v/>
      </c>
      <c r="S189" s="174" t="str">
        <f t="shared" si="39"/>
        <v/>
      </c>
      <c r="T189" s="174" t="str">
        <f t="shared" si="40"/>
        <v/>
      </c>
      <c r="U189" s="174" t="str">
        <f t="shared" si="41"/>
        <v/>
      </c>
      <c r="V189" s="174" t="str">
        <f t="shared" si="42"/>
        <v/>
      </c>
    </row>
    <row r="190" spans="2:22" ht="130.5" customHeight="1">
      <c r="B190" s="166" t="str">
        <f t="shared" si="34"/>
        <v/>
      </c>
      <c r="C190" s="171">
        <v>320</v>
      </c>
      <c r="D190" s="172">
        <v>310</v>
      </c>
      <c r="E190" s="172" t="s">
        <v>86</v>
      </c>
      <c r="F190" s="173" t="s">
        <v>155</v>
      </c>
      <c r="G190" s="66"/>
      <c r="H190" s="65"/>
      <c r="I190" s="65"/>
      <c r="J190" s="65"/>
      <c r="K190" s="69"/>
      <c r="L190" s="67"/>
      <c r="M190" s="68"/>
      <c r="O190" s="174" t="str">
        <f t="shared" si="35"/>
        <v/>
      </c>
      <c r="P190" s="174" t="str">
        <f t="shared" si="36"/>
        <v/>
      </c>
      <c r="Q190" s="174" t="str">
        <f t="shared" si="37"/>
        <v/>
      </c>
      <c r="R190" s="174" t="str">
        <f t="shared" si="38"/>
        <v/>
      </c>
      <c r="S190" s="174" t="str">
        <f t="shared" si="39"/>
        <v/>
      </c>
      <c r="T190" s="174" t="str">
        <f t="shared" si="40"/>
        <v/>
      </c>
      <c r="U190" s="174" t="str">
        <f t="shared" si="41"/>
        <v/>
      </c>
      <c r="V190" s="174" t="str">
        <f t="shared" si="42"/>
        <v/>
      </c>
    </row>
    <row r="191" spans="2:22" ht="130.5" customHeight="1">
      <c r="B191" s="166" t="str">
        <f t="shared" si="34"/>
        <v/>
      </c>
      <c r="C191" s="171">
        <v>320</v>
      </c>
      <c r="D191" s="172">
        <v>320</v>
      </c>
      <c r="E191" s="172" t="s">
        <v>156</v>
      </c>
      <c r="F191" s="173" t="s">
        <v>157</v>
      </c>
      <c r="G191" s="66"/>
      <c r="H191" s="65"/>
      <c r="I191" s="65"/>
      <c r="J191" s="65"/>
      <c r="K191" s="69"/>
      <c r="L191" s="67"/>
      <c r="M191" s="68"/>
      <c r="O191" s="174" t="str">
        <f t="shared" si="35"/>
        <v/>
      </c>
      <c r="P191" s="174" t="str">
        <f t="shared" si="36"/>
        <v/>
      </c>
      <c r="Q191" s="174" t="str">
        <f t="shared" si="37"/>
        <v/>
      </c>
      <c r="R191" s="174" t="str">
        <f t="shared" si="38"/>
        <v/>
      </c>
      <c r="S191" s="174" t="str">
        <f t="shared" si="39"/>
        <v/>
      </c>
      <c r="T191" s="174" t="str">
        <f t="shared" si="40"/>
        <v/>
      </c>
      <c r="U191" s="174" t="str">
        <f t="shared" si="41"/>
        <v/>
      </c>
      <c r="V191" s="174" t="str">
        <f t="shared" si="42"/>
        <v/>
      </c>
    </row>
    <row r="192" spans="2:22" ht="130.5" customHeight="1">
      <c r="B192" s="166" t="str">
        <f t="shared" si="34"/>
        <v/>
      </c>
      <c r="C192" s="171">
        <v>320</v>
      </c>
      <c r="D192" s="172">
        <v>330</v>
      </c>
      <c r="E192" s="172" t="s">
        <v>158</v>
      </c>
      <c r="F192" s="173" t="s">
        <v>152</v>
      </c>
      <c r="G192" s="66"/>
      <c r="H192" s="65"/>
      <c r="I192" s="65"/>
      <c r="J192" s="65"/>
      <c r="K192" s="69"/>
      <c r="L192" s="67"/>
      <c r="M192" s="68"/>
      <c r="O192" s="174" t="str">
        <f t="shared" si="35"/>
        <v/>
      </c>
      <c r="P192" s="174" t="str">
        <f t="shared" si="36"/>
        <v/>
      </c>
      <c r="Q192" s="174" t="str">
        <f t="shared" si="37"/>
        <v/>
      </c>
      <c r="R192" s="174" t="str">
        <f t="shared" si="38"/>
        <v/>
      </c>
      <c r="S192" s="174" t="str">
        <f t="shared" si="39"/>
        <v/>
      </c>
      <c r="T192" s="174" t="str">
        <f t="shared" si="40"/>
        <v/>
      </c>
      <c r="U192" s="174" t="str">
        <f t="shared" si="41"/>
        <v/>
      </c>
      <c r="V192" s="174" t="str">
        <f t="shared" si="42"/>
        <v/>
      </c>
    </row>
    <row r="193" spans="2:22" ht="130.5" customHeight="1">
      <c r="B193" s="166" t="str">
        <f t="shared" si="34"/>
        <v/>
      </c>
      <c r="C193" s="171">
        <v>320</v>
      </c>
      <c r="D193" s="172">
        <v>340</v>
      </c>
      <c r="E193" s="172" t="s">
        <v>153</v>
      </c>
      <c r="F193" s="173" t="s">
        <v>154</v>
      </c>
      <c r="G193" s="66"/>
      <c r="H193" s="65"/>
      <c r="I193" s="65"/>
      <c r="J193" s="65"/>
      <c r="K193" s="69"/>
      <c r="L193" s="67"/>
      <c r="M193" s="68"/>
      <c r="O193" s="174" t="str">
        <f t="shared" si="35"/>
        <v/>
      </c>
      <c r="P193" s="174" t="str">
        <f t="shared" si="36"/>
        <v/>
      </c>
      <c r="Q193" s="174" t="str">
        <f t="shared" si="37"/>
        <v/>
      </c>
      <c r="R193" s="174" t="str">
        <f t="shared" si="38"/>
        <v/>
      </c>
      <c r="S193" s="174" t="str">
        <f t="shared" si="39"/>
        <v/>
      </c>
      <c r="T193" s="174" t="str">
        <f t="shared" si="40"/>
        <v/>
      </c>
      <c r="U193" s="174" t="str">
        <f t="shared" si="41"/>
        <v/>
      </c>
      <c r="V193" s="174" t="str">
        <f t="shared" si="42"/>
        <v/>
      </c>
    </row>
    <row r="194" spans="2:22" ht="147.94999999999999" customHeight="1">
      <c r="B194" s="166" t="str">
        <f t="shared" si="34"/>
        <v/>
      </c>
      <c r="C194" s="171">
        <v>320</v>
      </c>
      <c r="D194" s="172">
        <v>350</v>
      </c>
      <c r="E194" s="172" t="s">
        <v>567</v>
      </c>
      <c r="F194" s="173" t="s">
        <v>524</v>
      </c>
      <c r="G194" s="66"/>
      <c r="H194" s="65"/>
      <c r="I194" s="65"/>
      <c r="J194" s="65"/>
      <c r="K194" s="69"/>
      <c r="L194" s="67"/>
      <c r="M194" s="68"/>
      <c r="O194" s="174" t="str">
        <f t="shared" si="35"/>
        <v/>
      </c>
      <c r="P194" s="174" t="str">
        <f t="shared" si="36"/>
        <v/>
      </c>
      <c r="Q194" s="174" t="str">
        <f t="shared" si="37"/>
        <v/>
      </c>
      <c r="R194" s="174" t="str">
        <f t="shared" si="38"/>
        <v/>
      </c>
      <c r="S194" s="174" t="str">
        <f t="shared" si="39"/>
        <v/>
      </c>
      <c r="T194" s="174" t="str">
        <f t="shared" si="40"/>
        <v/>
      </c>
      <c r="U194" s="174" t="str">
        <f t="shared" si="41"/>
        <v/>
      </c>
      <c r="V194" s="174" t="str">
        <f t="shared" si="42"/>
        <v/>
      </c>
    </row>
    <row r="195" spans="2:22" ht="130.5" customHeight="1">
      <c r="B195" s="166" t="str">
        <f t="shared" si="34"/>
        <v/>
      </c>
      <c r="C195" s="171">
        <v>330</v>
      </c>
      <c r="D195" s="172">
        <v>110</v>
      </c>
      <c r="E195" s="172" t="s">
        <v>288</v>
      </c>
      <c r="F195" s="173" t="s">
        <v>238</v>
      </c>
      <c r="G195" s="66"/>
      <c r="H195" s="65"/>
      <c r="I195" s="65"/>
      <c r="J195" s="65"/>
      <c r="K195" s="69"/>
      <c r="L195" s="67"/>
      <c r="M195" s="68"/>
      <c r="O195" s="174" t="str">
        <f t="shared" si="35"/>
        <v/>
      </c>
      <c r="P195" s="174" t="str">
        <f t="shared" si="36"/>
        <v/>
      </c>
      <c r="Q195" s="174" t="str">
        <f t="shared" si="37"/>
        <v/>
      </c>
      <c r="R195" s="174" t="str">
        <f t="shared" si="38"/>
        <v/>
      </c>
      <c r="S195" s="174" t="str">
        <f t="shared" si="39"/>
        <v/>
      </c>
      <c r="T195" s="174" t="str">
        <f t="shared" si="40"/>
        <v/>
      </c>
      <c r="U195" s="174" t="str">
        <f t="shared" si="41"/>
        <v/>
      </c>
      <c r="V195" s="174" t="str">
        <f t="shared" si="42"/>
        <v/>
      </c>
    </row>
    <row r="196" spans="2:22" ht="130.5" customHeight="1">
      <c r="B196" s="166" t="str">
        <f t="shared" si="34"/>
        <v/>
      </c>
      <c r="C196" s="171">
        <v>330</v>
      </c>
      <c r="D196" s="172">
        <v>120</v>
      </c>
      <c r="E196" s="172" t="s">
        <v>239</v>
      </c>
      <c r="F196" s="173" t="s">
        <v>232</v>
      </c>
      <c r="G196" s="66"/>
      <c r="H196" s="65"/>
      <c r="I196" s="65"/>
      <c r="J196" s="65"/>
      <c r="K196" s="69"/>
      <c r="L196" s="67"/>
      <c r="M196" s="68"/>
      <c r="O196" s="174" t="str">
        <f t="shared" si="35"/>
        <v/>
      </c>
      <c r="P196" s="174" t="str">
        <f t="shared" si="36"/>
        <v/>
      </c>
      <c r="Q196" s="174" t="str">
        <f t="shared" si="37"/>
        <v/>
      </c>
      <c r="R196" s="174" t="str">
        <f t="shared" si="38"/>
        <v/>
      </c>
      <c r="S196" s="174" t="str">
        <f t="shared" si="39"/>
        <v/>
      </c>
      <c r="T196" s="174" t="str">
        <f t="shared" si="40"/>
        <v/>
      </c>
      <c r="U196" s="174" t="str">
        <f t="shared" si="41"/>
        <v/>
      </c>
      <c r="V196" s="174" t="str">
        <f t="shared" si="42"/>
        <v/>
      </c>
    </row>
    <row r="197" spans="2:22" ht="130.5" customHeight="1">
      <c r="B197" s="166" t="str">
        <f t="shared" si="34"/>
        <v/>
      </c>
      <c r="C197" s="171">
        <v>340</v>
      </c>
      <c r="D197" s="172">
        <v>110</v>
      </c>
      <c r="E197" s="172" t="s">
        <v>65</v>
      </c>
      <c r="F197" s="173" t="s">
        <v>395</v>
      </c>
      <c r="G197" s="66"/>
      <c r="H197" s="65"/>
      <c r="I197" s="65"/>
      <c r="J197" s="65"/>
      <c r="K197" s="69"/>
      <c r="L197" s="67"/>
      <c r="M197" s="68"/>
      <c r="O197" s="174" t="str">
        <f t="shared" si="35"/>
        <v/>
      </c>
      <c r="P197" s="174" t="str">
        <f t="shared" si="36"/>
        <v/>
      </c>
      <c r="Q197" s="174" t="str">
        <f t="shared" si="37"/>
        <v/>
      </c>
      <c r="R197" s="174" t="str">
        <f t="shared" si="38"/>
        <v/>
      </c>
      <c r="S197" s="174" t="str">
        <f t="shared" si="39"/>
        <v/>
      </c>
      <c r="T197" s="174" t="str">
        <f t="shared" si="40"/>
        <v/>
      </c>
      <c r="U197" s="174" t="str">
        <f t="shared" si="41"/>
        <v/>
      </c>
      <c r="V197" s="174" t="str">
        <f t="shared" si="42"/>
        <v/>
      </c>
    </row>
    <row r="198" spans="2:22" ht="130.5" customHeight="1">
      <c r="B198" s="166" t="str">
        <f t="shared" si="34"/>
        <v/>
      </c>
      <c r="C198" s="171">
        <v>340</v>
      </c>
      <c r="D198" s="172">
        <v>120</v>
      </c>
      <c r="E198" s="172" t="s">
        <v>396</v>
      </c>
      <c r="F198" s="173" t="s">
        <v>359</v>
      </c>
      <c r="G198" s="66"/>
      <c r="H198" s="65"/>
      <c r="I198" s="65"/>
      <c r="J198" s="65"/>
      <c r="K198" s="69"/>
      <c r="L198" s="67"/>
      <c r="M198" s="68"/>
      <c r="O198" s="174" t="str">
        <f t="shared" si="35"/>
        <v/>
      </c>
      <c r="P198" s="174" t="str">
        <f t="shared" si="36"/>
        <v/>
      </c>
      <c r="Q198" s="174" t="str">
        <f t="shared" si="37"/>
        <v/>
      </c>
      <c r="R198" s="174" t="str">
        <f t="shared" si="38"/>
        <v/>
      </c>
      <c r="S198" s="174" t="str">
        <f t="shared" si="39"/>
        <v/>
      </c>
      <c r="T198" s="174" t="str">
        <f t="shared" si="40"/>
        <v/>
      </c>
      <c r="U198" s="174" t="str">
        <f t="shared" si="41"/>
        <v/>
      </c>
      <c r="V198" s="174" t="str">
        <f t="shared" si="42"/>
        <v/>
      </c>
    </row>
    <row r="199" spans="2:22" ht="130.5" customHeight="1">
      <c r="B199" s="166" t="str">
        <f t="shared" si="34"/>
        <v/>
      </c>
      <c r="C199" s="171">
        <v>350</v>
      </c>
      <c r="D199" s="172">
        <v>110</v>
      </c>
      <c r="E199" s="172" t="s">
        <v>568</v>
      </c>
      <c r="F199" s="173" t="s">
        <v>540</v>
      </c>
      <c r="G199" s="66"/>
      <c r="H199" s="65"/>
      <c r="I199" s="65"/>
      <c r="J199" s="65"/>
      <c r="K199" s="69"/>
      <c r="L199" s="67"/>
      <c r="M199" s="68"/>
      <c r="O199" s="174" t="str">
        <f t="shared" si="35"/>
        <v/>
      </c>
      <c r="P199" s="174" t="str">
        <f t="shared" si="36"/>
        <v/>
      </c>
      <c r="Q199" s="174" t="str">
        <f t="shared" si="37"/>
        <v/>
      </c>
      <c r="R199" s="174" t="str">
        <f t="shared" si="38"/>
        <v/>
      </c>
      <c r="S199" s="174" t="str">
        <f t="shared" si="39"/>
        <v/>
      </c>
      <c r="T199" s="174" t="str">
        <f t="shared" si="40"/>
        <v/>
      </c>
      <c r="U199" s="174" t="str">
        <f t="shared" si="41"/>
        <v/>
      </c>
      <c r="V199" s="174" t="str">
        <f t="shared" si="42"/>
        <v/>
      </c>
    </row>
    <row r="200" spans="2:22" ht="130.5" customHeight="1">
      <c r="B200" s="166" t="str">
        <f t="shared" si="34"/>
        <v/>
      </c>
      <c r="C200" s="171">
        <v>350</v>
      </c>
      <c r="D200" s="172">
        <v>120</v>
      </c>
      <c r="E200" s="172" t="s">
        <v>569</v>
      </c>
      <c r="F200" s="173" t="s">
        <v>541</v>
      </c>
      <c r="G200" s="66"/>
      <c r="H200" s="65"/>
      <c r="I200" s="65"/>
      <c r="J200" s="65"/>
      <c r="K200" s="69"/>
      <c r="L200" s="67"/>
      <c r="M200" s="68"/>
      <c r="O200" s="174" t="str">
        <f t="shared" si="35"/>
        <v/>
      </c>
      <c r="P200" s="174" t="str">
        <f t="shared" si="36"/>
        <v/>
      </c>
      <c r="Q200" s="174" t="str">
        <f t="shared" si="37"/>
        <v/>
      </c>
      <c r="R200" s="174" t="str">
        <f t="shared" si="38"/>
        <v/>
      </c>
      <c r="S200" s="174" t="str">
        <f t="shared" si="39"/>
        <v/>
      </c>
      <c r="T200" s="174" t="str">
        <f t="shared" si="40"/>
        <v/>
      </c>
      <c r="U200" s="174" t="str">
        <f t="shared" si="41"/>
        <v/>
      </c>
      <c r="V200" s="174" t="str">
        <f t="shared" si="42"/>
        <v/>
      </c>
    </row>
    <row r="201" spans="2:22" ht="130.5" customHeight="1">
      <c r="B201" s="166" t="str">
        <f t="shared" si="34"/>
        <v/>
      </c>
      <c r="C201" s="171">
        <v>350</v>
      </c>
      <c r="D201" s="172">
        <v>130</v>
      </c>
      <c r="E201" s="172" t="s">
        <v>304</v>
      </c>
      <c r="F201" s="173" t="s">
        <v>581</v>
      </c>
      <c r="G201" s="66"/>
      <c r="H201" s="65"/>
      <c r="I201" s="65"/>
      <c r="J201" s="65"/>
      <c r="K201" s="69"/>
      <c r="L201" s="67"/>
      <c r="M201" s="68"/>
      <c r="O201" s="174" t="str">
        <f t="shared" si="35"/>
        <v/>
      </c>
      <c r="P201" s="174" t="str">
        <f t="shared" si="36"/>
        <v/>
      </c>
      <c r="Q201" s="174" t="str">
        <f t="shared" si="37"/>
        <v/>
      </c>
      <c r="R201" s="174" t="str">
        <f t="shared" si="38"/>
        <v/>
      </c>
      <c r="S201" s="174" t="str">
        <f t="shared" si="39"/>
        <v/>
      </c>
      <c r="T201" s="174" t="str">
        <f t="shared" si="40"/>
        <v/>
      </c>
      <c r="U201" s="174" t="str">
        <f t="shared" si="41"/>
        <v/>
      </c>
      <c r="V201" s="174" t="str">
        <f t="shared" si="42"/>
        <v/>
      </c>
    </row>
    <row r="202" spans="2:22" ht="130.5" customHeight="1">
      <c r="B202" s="166" t="str">
        <f t="shared" si="34"/>
        <v/>
      </c>
      <c r="C202" s="171">
        <v>350</v>
      </c>
      <c r="D202" s="172">
        <v>140</v>
      </c>
      <c r="E202" s="172" t="s">
        <v>305</v>
      </c>
      <c r="F202" s="173" t="s">
        <v>306</v>
      </c>
      <c r="G202" s="66"/>
      <c r="H202" s="65"/>
      <c r="I202" s="65"/>
      <c r="J202" s="65"/>
      <c r="K202" s="69"/>
      <c r="L202" s="67"/>
      <c r="M202" s="68"/>
      <c r="O202" s="174" t="str">
        <f t="shared" si="35"/>
        <v/>
      </c>
      <c r="P202" s="174" t="str">
        <f t="shared" si="36"/>
        <v/>
      </c>
      <c r="Q202" s="174" t="str">
        <f t="shared" si="37"/>
        <v/>
      </c>
      <c r="R202" s="174" t="str">
        <f t="shared" si="38"/>
        <v/>
      </c>
      <c r="S202" s="174" t="str">
        <f t="shared" si="39"/>
        <v/>
      </c>
      <c r="T202" s="174" t="str">
        <f t="shared" si="40"/>
        <v/>
      </c>
      <c r="U202" s="174" t="str">
        <f t="shared" si="41"/>
        <v/>
      </c>
      <c r="V202" s="174" t="str">
        <f t="shared" si="42"/>
        <v/>
      </c>
    </row>
    <row r="203" spans="2:22" ht="130.5" customHeight="1">
      <c r="B203" s="166" t="str">
        <f t="shared" ref="B203:B254" si="43">IF(NOT(O203=""),"Check Data Warnings This Row",IF(NOT(P203=""),"Check Data Warnings This Row",IF(NOT(Q203=""),"Check Data Warnings This Row",IF(NOT(R203=""),"Check Data Warnings This Row",IF(NOT(S203=""),"Check Data Warnings This Row",IF(NOT(T203=""),"Check Data Warnings This Row",IF(NOT(U203=""),"Check Data Warnings This Row",IF(NOT(V203=""),"Check Data Warnings This Row",""))))))))</f>
        <v/>
      </c>
      <c r="C203" s="171">
        <v>350</v>
      </c>
      <c r="D203" s="172">
        <v>150</v>
      </c>
      <c r="E203" s="172" t="s">
        <v>307</v>
      </c>
      <c r="F203" s="173" t="s">
        <v>407</v>
      </c>
      <c r="G203" s="66"/>
      <c r="H203" s="65"/>
      <c r="I203" s="65"/>
      <c r="J203" s="65"/>
      <c r="K203" s="69"/>
      <c r="L203" s="67"/>
      <c r="M203" s="68"/>
      <c r="O203" s="174" t="str">
        <f t="shared" ref="O203:O254" si="44">IF(COUNTA(G203:M203)=0,"",IF(COUNTA(G203:M203)&lt;7,"Please fill in all cells in the row",""))</f>
        <v/>
      </c>
      <c r="P203" s="174" t="str">
        <f t="shared" ref="P203:P254" si="45">IF(COUNTA(G203:M203)=0,"",IF(ISNUMBER(G203),IF(ISNUMBER(H203),IF(ISNUMBER(I203),IF(ISNUMBER(J203),IF(ISNUMBER(K203),"","Check Numberic Cell Values"),"Check Numberic Cell Values"),"Check Numberic Cell Values"),"Check Numberic Cell Values"),"Check Numberic Cell Values"))</f>
        <v/>
      </c>
      <c r="Q203" s="174" t="str">
        <f t="shared" ref="Q203:Q254" si="46">IF(COUNTA(G203:M203)=0,"",IF(K203&gt;5,"Match Code must be between 1 and 5",IF(K203&lt;1,"Match Code must be between 1 and 5","")))</f>
        <v/>
      </c>
      <c r="R203" s="174" t="str">
        <f t="shared" ref="R203:R254" si="47">IF(H203&lt;100,IF(I203&lt;100,IF(J203&lt;100,"","Warning: Check amount of hourly wages - may be too high"),"Warning: Check amount of hourly wage may be too high"),"Warning: Check amount of hourly wage may be too high")</f>
        <v/>
      </c>
      <c r="S203" s="174" t="str">
        <f t="shared" ref="S203:S254" si="48">IF(I203&gt;0,IF(I203&gt;H203,"Lowest wage not less than or equal to average wage.",""),"")</f>
        <v/>
      </c>
      <c r="T203" s="174" t="str">
        <f t="shared" ref="T203:T254" si="49">IF(J203&gt;=0,IF(J203&lt;H203,"Highest wage not greater than or equal to average wage.",""),"")</f>
        <v/>
      </c>
      <c r="U203" s="174" t="str">
        <f t="shared" ref="U203:U254" si="50">IF(COUNTA(G203:M203)=0,"",IF(L203="h","",IF(L203="H","",IF(L203="s","",IF(L203="S",""," Value must be H or S - Is position hourly or salaried?")))))</f>
        <v/>
      </c>
      <c r="V203" s="174" t="str">
        <f t="shared" ref="V203:V268" si="51">IF(COUNTA(G203:M203)=0,"",IF(M203="b","",IF(M203="B","",IF(M203="i","",IF(M203="I",""," Value must be B or I - Does this include more than base pay? ")))))</f>
        <v/>
      </c>
    </row>
    <row r="204" spans="2:22" ht="130.5" customHeight="1">
      <c r="B204" s="166" t="str">
        <f t="shared" si="43"/>
        <v/>
      </c>
      <c r="C204" s="171">
        <v>350</v>
      </c>
      <c r="D204" s="172">
        <v>160</v>
      </c>
      <c r="E204" s="172" t="s">
        <v>408</v>
      </c>
      <c r="F204" s="173" t="s">
        <v>424</v>
      </c>
      <c r="G204" s="66"/>
      <c r="H204" s="65"/>
      <c r="I204" s="65"/>
      <c r="J204" s="65"/>
      <c r="K204" s="69"/>
      <c r="L204" s="67"/>
      <c r="M204" s="68"/>
      <c r="O204" s="174" t="str">
        <f t="shared" si="44"/>
        <v/>
      </c>
      <c r="P204" s="174" t="str">
        <f t="shared" si="45"/>
        <v/>
      </c>
      <c r="Q204" s="174" t="str">
        <f t="shared" si="46"/>
        <v/>
      </c>
      <c r="R204" s="174" t="str">
        <f t="shared" si="47"/>
        <v/>
      </c>
      <c r="S204" s="174" t="str">
        <f t="shared" si="48"/>
        <v/>
      </c>
      <c r="T204" s="174" t="str">
        <f t="shared" si="49"/>
        <v/>
      </c>
      <c r="U204" s="174" t="str">
        <f t="shared" si="50"/>
        <v/>
      </c>
      <c r="V204" s="174" t="str">
        <f t="shared" si="51"/>
        <v/>
      </c>
    </row>
    <row r="205" spans="2:22" ht="130.5" customHeight="1">
      <c r="B205" s="166" t="str">
        <f t="shared" si="43"/>
        <v/>
      </c>
      <c r="C205" s="171">
        <v>350</v>
      </c>
      <c r="D205" s="172">
        <v>170</v>
      </c>
      <c r="E205" s="172" t="s">
        <v>425</v>
      </c>
      <c r="F205" s="173" t="s">
        <v>390</v>
      </c>
      <c r="G205" s="66"/>
      <c r="H205" s="65"/>
      <c r="I205" s="65"/>
      <c r="J205" s="65"/>
      <c r="K205" s="69"/>
      <c r="L205" s="67"/>
      <c r="M205" s="68"/>
      <c r="O205" s="174" t="str">
        <f t="shared" si="44"/>
        <v/>
      </c>
      <c r="P205" s="174" t="str">
        <f t="shared" si="45"/>
        <v/>
      </c>
      <c r="Q205" s="174" t="str">
        <f t="shared" si="46"/>
        <v/>
      </c>
      <c r="R205" s="174" t="str">
        <f t="shared" si="47"/>
        <v/>
      </c>
      <c r="S205" s="174" t="str">
        <f t="shared" si="48"/>
        <v/>
      </c>
      <c r="T205" s="174" t="str">
        <f t="shared" si="49"/>
        <v/>
      </c>
      <c r="U205" s="174" t="str">
        <f t="shared" si="50"/>
        <v/>
      </c>
      <c r="V205" s="174" t="str">
        <f t="shared" si="51"/>
        <v/>
      </c>
    </row>
    <row r="206" spans="2:22" ht="130.5" customHeight="1">
      <c r="B206" s="166" t="str">
        <f t="shared" si="43"/>
        <v/>
      </c>
      <c r="C206" s="171">
        <v>360</v>
      </c>
      <c r="D206" s="172">
        <v>110</v>
      </c>
      <c r="E206" s="172" t="s">
        <v>112</v>
      </c>
      <c r="F206" s="173" t="s">
        <v>113</v>
      </c>
      <c r="G206" s="66"/>
      <c r="H206" s="65"/>
      <c r="I206" s="65"/>
      <c r="J206" s="65"/>
      <c r="K206" s="69"/>
      <c r="L206" s="67"/>
      <c r="M206" s="68"/>
      <c r="O206" s="174" t="str">
        <f t="shared" si="44"/>
        <v/>
      </c>
      <c r="P206" s="174" t="str">
        <f t="shared" si="45"/>
        <v/>
      </c>
      <c r="Q206" s="174" t="str">
        <f t="shared" si="46"/>
        <v/>
      </c>
      <c r="R206" s="174" t="str">
        <f t="shared" si="47"/>
        <v/>
      </c>
      <c r="S206" s="174" t="str">
        <f t="shared" si="48"/>
        <v/>
      </c>
      <c r="T206" s="174" t="str">
        <f t="shared" si="49"/>
        <v/>
      </c>
      <c r="U206" s="174" t="str">
        <f t="shared" si="50"/>
        <v/>
      </c>
      <c r="V206" s="174" t="str">
        <f t="shared" si="51"/>
        <v/>
      </c>
    </row>
    <row r="207" spans="2:22" ht="130.5" customHeight="1">
      <c r="B207" s="166" t="str">
        <f t="shared" si="43"/>
        <v/>
      </c>
      <c r="C207" s="171">
        <v>360</v>
      </c>
      <c r="D207" s="172">
        <v>120</v>
      </c>
      <c r="E207" s="172" t="s">
        <v>106</v>
      </c>
      <c r="F207" s="173" t="s">
        <v>107</v>
      </c>
      <c r="G207" s="66"/>
      <c r="H207" s="65"/>
      <c r="I207" s="65"/>
      <c r="J207" s="65"/>
      <c r="K207" s="69"/>
      <c r="L207" s="67"/>
      <c r="M207" s="68"/>
      <c r="O207" s="174" t="str">
        <f t="shared" si="44"/>
        <v/>
      </c>
      <c r="P207" s="174" t="str">
        <f t="shared" si="45"/>
        <v/>
      </c>
      <c r="Q207" s="174" t="str">
        <f t="shared" si="46"/>
        <v/>
      </c>
      <c r="R207" s="174" t="str">
        <f t="shared" si="47"/>
        <v/>
      </c>
      <c r="S207" s="174" t="str">
        <f t="shared" si="48"/>
        <v/>
      </c>
      <c r="T207" s="174" t="str">
        <f t="shared" si="49"/>
        <v/>
      </c>
      <c r="U207" s="174" t="str">
        <f t="shared" si="50"/>
        <v/>
      </c>
      <c r="V207" s="174" t="str">
        <f t="shared" si="51"/>
        <v/>
      </c>
    </row>
    <row r="208" spans="2:22" ht="130.5" customHeight="1">
      <c r="B208" s="166" t="str">
        <f t="shared" si="43"/>
        <v/>
      </c>
      <c r="C208" s="171">
        <v>360</v>
      </c>
      <c r="D208" s="172">
        <v>130</v>
      </c>
      <c r="E208" s="172" t="s">
        <v>114</v>
      </c>
      <c r="F208" s="173" t="s">
        <v>110</v>
      </c>
      <c r="G208" s="66"/>
      <c r="H208" s="65"/>
      <c r="I208" s="65"/>
      <c r="J208" s="65"/>
      <c r="K208" s="69"/>
      <c r="L208" s="67"/>
      <c r="M208" s="68"/>
      <c r="O208" s="174" t="str">
        <f t="shared" si="44"/>
        <v/>
      </c>
      <c r="P208" s="174" t="str">
        <f t="shared" si="45"/>
        <v/>
      </c>
      <c r="Q208" s="174" t="str">
        <f t="shared" si="46"/>
        <v/>
      </c>
      <c r="R208" s="174" t="str">
        <f t="shared" si="47"/>
        <v/>
      </c>
      <c r="S208" s="174" t="str">
        <f t="shared" si="48"/>
        <v/>
      </c>
      <c r="T208" s="174" t="str">
        <f t="shared" si="49"/>
        <v/>
      </c>
      <c r="U208" s="174" t="str">
        <f t="shared" si="50"/>
        <v/>
      </c>
      <c r="V208" s="174" t="str">
        <f t="shared" si="51"/>
        <v/>
      </c>
    </row>
    <row r="209" spans="2:22" ht="130.5" customHeight="1">
      <c r="B209" s="166" t="str">
        <f t="shared" si="43"/>
        <v/>
      </c>
      <c r="C209" s="171">
        <v>360</v>
      </c>
      <c r="D209" s="172">
        <v>140</v>
      </c>
      <c r="E209" s="172" t="s">
        <v>111</v>
      </c>
      <c r="F209" s="173" t="s">
        <v>60</v>
      </c>
      <c r="G209" s="66"/>
      <c r="H209" s="65"/>
      <c r="I209" s="65"/>
      <c r="J209" s="65"/>
      <c r="K209" s="69"/>
      <c r="L209" s="67"/>
      <c r="M209" s="68"/>
      <c r="O209" s="174" t="str">
        <f t="shared" si="44"/>
        <v/>
      </c>
      <c r="P209" s="174" t="str">
        <f t="shared" si="45"/>
        <v/>
      </c>
      <c r="Q209" s="174" t="str">
        <f t="shared" si="46"/>
        <v/>
      </c>
      <c r="R209" s="174" t="str">
        <f t="shared" si="47"/>
        <v/>
      </c>
      <c r="S209" s="174" t="str">
        <f t="shared" si="48"/>
        <v/>
      </c>
      <c r="T209" s="174" t="str">
        <f t="shared" si="49"/>
        <v/>
      </c>
      <c r="U209" s="174" t="str">
        <f t="shared" si="50"/>
        <v/>
      </c>
      <c r="V209" s="174" t="str">
        <f t="shared" si="51"/>
        <v/>
      </c>
    </row>
    <row r="210" spans="2:22" ht="130.5" customHeight="1">
      <c r="B210" s="166" t="str">
        <f t="shared" si="43"/>
        <v/>
      </c>
      <c r="C210" s="171">
        <v>360</v>
      </c>
      <c r="D210" s="172">
        <v>150</v>
      </c>
      <c r="E210" s="172" t="s">
        <v>61</v>
      </c>
      <c r="F210" s="173" t="s">
        <v>179</v>
      </c>
      <c r="G210" s="66"/>
      <c r="H210" s="65"/>
      <c r="I210" s="65"/>
      <c r="J210" s="65"/>
      <c r="K210" s="69"/>
      <c r="L210" s="67"/>
      <c r="M210" s="68"/>
      <c r="O210" s="174" t="str">
        <f t="shared" si="44"/>
        <v/>
      </c>
      <c r="P210" s="174" t="str">
        <f t="shared" si="45"/>
        <v/>
      </c>
      <c r="Q210" s="174" t="str">
        <f t="shared" si="46"/>
        <v/>
      </c>
      <c r="R210" s="174" t="str">
        <f t="shared" si="47"/>
        <v/>
      </c>
      <c r="S210" s="174" t="str">
        <f t="shared" si="48"/>
        <v/>
      </c>
      <c r="T210" s="174" t="str">
        <f t="shared" si="49"/>
        <v/>
      </c>
      <c r="U210" s="174" t="str">
        <f t="shared" si="50"/>
        <v/>
      </c>
      <c r="V210" s="174" t="str">
        <f t="shared" si="51"/>
        <v/>
      </c>
    </row>
    <row r="211" spans="2:22" ht="130.5" customHeight="1">
      <c r="B211" s="166" t="str">
        <f t="shared" si="43"/>
        <v/>
      </c>
      <c r="C211" s="171">
        <v>360</v>
      </c>
      <c r="D211" s="172">
        <v>160</v>
      </c>
      <c r="E211" s="172" t="s">
        <v>180</v>
      </c>
      <c r="F211" s="173" t="s">
        <v>125</v>
      </c>
      <c r="G211" s="66"/>
      <c r="H211" s="65"/>
      <c r="I211" s="65"/>
      <c r="J211" s="65"/>
      <c r="K211" s="69"/>
      <c r="L211" s="67"/>
      <c r="M211" s="68"/>
      <c r="O211" s="174" t="str">
        <f t="shared" si="44"/>
        <v/>
      </c>
      <c r="P211" s="174" t="str">
        <f t="shared" si="45"/>
        <v/>
      </c>
      <c r="Q211" s="174" t="str">
        <f t="shared" si="46"/>
        <v/>
      </c>
      <c r="R211" s="174" t="str">
        <f t="shared" si="47"/>
        <v/>
      </c>
      <c r="S211" s="174" t="str">
        <f t="shared" si="48"/>
        <v/>
      </c>
      <c r="T211" s="174" t="str">
        <f t="shared" si="49"/>
        <v/>
      </c>
      <c r="U211" s="174" t="str">
        <f t="shared" si="50"/>
        <v/>
      </c>
      <c r="V211" s="174" t="str">
        <f t="shared" si="51"/>
        <v/>
      </c>
    </row>
    <row r="212" spans="2:22" ht="130.5" customHeight="1">
      <c r="B212" s="166" t="str">
        <f t="shared" si="43"/>
        <v/>
      </c>
      <c r="C212" s="171">
        <v>360</v>
      </c>
      <c r="D212" s="172">
        <v>170</v>
      </c>
      <c r="E212" s="172" t="s">
        <v>126</v>
      </c>
      <c r="F212" s="173" t="s">
        <v>66</v>
      </c>
      <c r="G212" s="66"/>
      <c r="H212" s="65"/>
      <c r="I212" s="65"/>
      <c r="J212" s="65"/>
      <c r="K212" s="69"/>
      <c r="L212" s="67"/>
      <c r="M212" s="68"/>
      <c r="O212" s="174" t="str">
        <f t="shared" si="44"/>
        <v/>
      </c>
      <c r="P212" s="174" t="str">
        <f t="shared" si="45"/>
        <v/>
      </c>
      <c r="Q212" s="174" t="str">
        <f t="shared" si="46"/>
        <v/>
      </c>
      <c r="R212" s="174" t="str">
        <f t="shared" si="47"/>
        <v/>
      </c>
      <c r="S212" s="174" t="str">
        <f t="shared" si="48"/>
        <v/>
      </c>
      <c r="T212" s="174" t="str">
        <f t="shared" si="49"/>
        <v/>
      </c>
      <c r="U212" s="174" t="str">
        <f t="shared" si="50"/>
        <v/>
      </c>
      <c r="V212" s="174" t="str">
        <f t="shared" si="51"/>
        <v/>
      </c>
    </row>
    <row r="213" spans="2:22" ht="130.5" customHeight="1">
      <c r="B213" s="166" t="str">
        <f t="shared" si="43"/>
        <v/>
      </c>
      <c r="C213" s="171">
        <v>360</v>
      </c>
      <c r="D213" s="172">
        <v>180</v>
      </c>
      <c r="E213" s="172" t="s">
        <v>67</v>
      </c>
      <c r="F213" s="173" t="s">
        <v>139</v>
      </c>
      <c r="G213" s="66"/>
      <c r="H213" s="65"/>
      <c r="I213" s="65"/>
      <c r="J213" s="65"/>
      <c r="K213" s="69"/>
      <c r="L213" s="67"/>
      <c r="M213" s="68"/>
      <c r="O213" s="174" t="str">
        <f t="shared" si="44"/>
        <v/>
      </c>
      <c r="P213" s="174" t="str">
        <f t="shared" si="45"/>
        <v/>
      </c>
      <c r="Q213" s="174" t="str">
        <f t="shared" si="46"/>
        <v/>
      </c>
      <c r="R213" s="174" t="str">
        <f t="shared" si="47"/>
        <v/>
      </c>
      <c r="S213" s="174" t="str">
        <f t="shared" si="48"/>
        <v/>
      </c>
      <c r="T213" s="174" t="str">
        <f t="shared" si="49"/>
        <v/>
      </c>
      <c r="U213" s="174" t="str">
        <f t="shared" si="50"/>
        <v/>
      </c>
      <c r="V213" s="174" t="str">
        <f t="shared" si="51"/>
        <v/>
      </c>
    </row>
    <row r="214" spans="2:22" ht="130.5" customHeight="1">
      <c r="B214" s="166" t="str">
        <f t="shared" si="43"/>
        <v/>
      </c>
      <c r="C214" s="171">
        <v>360</v>
      </c>
      <c r="D214" s="172">
        <v>190</v>
      </c>
      <c r="E214" s="172" t="s">
        <v>140</v>
      </c>
      <c r="F214" s="173" t="s">
        <v>197</v>
      </c>
      <c r="G214" s="66"/>
      <c r="H214" s="65"/>
      <c r="I214" s="65"/>
      <c r="J214" s="65"/>
      <c r="K214" s="69"/>
      <c r="L214" s="67"/>
      <c r="M214" s="68"/>
      <c r="O214" s="174" t="str">
        <f t="shared" si="44"/>
        <v/>
      </c>
      <c r="P214" s="174" t="str">
        <f t="shared" si="45"/>
        <v/>
      </c>
      <c r="Q214" s="174" t="str">
        <f t="shared" si="46"/>
        <v/>
      </c>
      <c r="R214" s="174" t="str">
        <f t="shared" si="47"/>
        <v/>
      </c>
      <c r="S214" s="174" t="str">
        <f t="shared" si="48"/>
        <v/>
      </c>
      <c r="T214" s="174" t="str">
        <f t="shared" si="49"/>
        <v/>
      </c>
      <c r="U214" s="174" t="str">
        <f t="shared" si="50"/>
        <v/>
      </c>
      <c r="V214" s="174" t="str">
        <f t="shared" si="51"/>
        <v/>
      </c>
    </row>
    <row r="215" spans="2:22" ht="130.5" customHeight="1">
      <c r="B215" s="166" t="str">
        <f t="shared" si="43"/>
        <v/>
      </c>
      <c r="C215" s="171">
        <v>360</v>
      </c>
      <c r="D215" s="172">
        <v>200</v>
      </c>
      <c r="E215" s="172" t="s">
        <v>135</v>
      </c>
      <c r="F215" s="173" t="s">
        <v>136</v>
      </c>
      <c r="G215" s="66"/>
      <c r="H215" s="65"/>
      <c r="I215" s="65"/>
      <c r="J215" s="65"/>
      <c r="K215" s="69"/>
      <c r="L215" s="67"/>
      <c r="M215" s="68"/>
      <c r="O215" s="174" t="str">
        <f t="shared" si="44"/>
        <v/>
      </c>
      <c r="P215" s="174" t="str">
        <f t="shared" si="45"/>
        <v/>
      </c>
      <c r="Q215" s="174" t="str">
        <f t="shared" si="46"/>
        <v/>
      </c>
      <c r="R215" s="174" t="str">
        <f t="shared" si="47"/>
        <v/>
      </c>
      <c r="S215" s="174" t="str">
        <f t="shared" si="48"/>
        <v/>
      </c>
      <c r="T215" s="174" t="str">
        <f t="shared" si="49"/>
        <v/>
      </c>
      <c r="U215" s="174" t="str">
        <f t="shared" si="50"/>
        <v/>
      </c>
      <c r="V215" s="174" t="str">
        <f t="shared" si="51"/>
        <v/>
      </c>
    </row>
    <row r="216" spans="2:22" ht="130.5" customHeight="1">
      <c r="B216" s="166" t="str">
        <f t="shared" si="43"/>
        <v/>
      </c>
      <c r="C216" s="171">
        <v>360</v>
      </c>
      <c r="D216" s="172">
        <v>210</v>
      </c>
      <c r="E216" s="172" t="s">
        <v>137</v>
      </c>
      <c r="F216" s="173" t="s">
        <v>68</v>
      </c>
      <c r="G216" s="66"/>
      <c r="H216" s="65"/>
      <c r="I216" s="65"/>
      <c r="J216" s="65"/>
      <c r="K216" s="69"/>
      <c r="L216" s="67"/>
      <c r="M216" s="68"/>
      <c r="O216" s="174" t="str">
        <f t="shared" si="44"/>
        <v/>
      </c>
      <c r="P216" s="174" t="str">
        <f t="shared" si="45"/>
        <v/>
      </c>
      <c r="Q216" s="174" t="str">
        <f t="shared" si="46"/>
        <v/>
      </c>
      <c r="R216" s="174" t="str">
        <f t="shared" si="47"/>
        <v/>
      </c>
      <c r="S216" s="174" t="str">
        <f t="shared" si="48"/>
        <v/>
      </c>
      <c r="T216" s="174" t="str">
        <f t="shared" si="49"/>
        <v/>
      </c>
      <c r="U216" s="174" t="str">
        <f t="shared" si="50"/>
        <v/>
      </c>
      <c r="V216" s="174" t="str">
        <f t="shared" si="51"/>
        <v/>
      </c>
    </row>
    <row r="217" spans="2:22" ht="130.5" customHeight="1">
      <c r="B217" s="166" t="str">
        <f t="shared" si="43"/>
        <v/>
      </c>
      <c r="C217" s="171">
        <v>360</v>
      </c>
      <c r="D217" s="172">
        <v>220</v>
      </c>
      <c r="E217" s="172" t="s">
        <v>108</v>
      </c>
      <c r="F217" s="173" t="s">
        <v>164</v>
      </c>
      <c r="G217" s="66"/>
      <c r="H217" s="65"/>
      <c r="I217" s="65"/>
      <c r="J217" s="65"/>
      <c r="K217" s="69"/>
      <c r="L217" s="67"/>
      <c r="M217" s="68"/>
      <c r="O217" s="174" t="str">
        <f t="shared" si="44"/>
        <v/>
      </c>
      <c r="P217" s="174" t="str">
        <f t="shared" si="45"/>
        <v/>
      </c>
      <c r="Q217" s="174" t="str">
        <f t="shared" si="46"/>
        <v/>
      </c>
      <c r="R217" s="174" t="str">
        <f t="shared" si="47"/>
        <v/>
      </c>
      <c r="S217" s="174" t="str">
        <f t="shared" si="48"/>
        <v/>
      </c>
      <c r="T217" s="174" t="str">
        <f t="shared" si="49"/>
        <v/>
      </c>
      <c r="U217" s="174" t="str">
        <f t="shared" si="50"/>
        <v/>
      </c>
      <c r="V217" s="174" t="str">
        <f t="shared" si="51"/>
        <v/>
      </c>
    </row>
    <row r="218" spans="2:22" ht="130.5" customHeight="1">
      <c r="B218" s="166" t="str">
        <f t="shared" si="43"/>
        <v/>
      </c>
      <c r="C218" s="171">
        <v>360</v>
      </c>
      <c r="D218" s="172">
        <v>230</v>
      </c>
      <c r="E218" s="172" t="s">
        <v>69</v>
      </c>
      <c r="F218" s="173" t="s">
        <v>70</v>
      </c>
      <c r="G218" s="66"/>
      <c r="H218" s="65"/>
      <c r="I218" s="65"/>
      <c r="J218" s="65"/>
      <c r="K218" s="69"/>
      <c r="L218" s="67"/>
      <c r="M218" s="68"/>
      <c r="O218" s="174" t="str">
        <f t="shared" si="44"/>
        <v/>
      </c>
      <c r="P218" s="174" t="str">
        <f t="shared" si="45"/>
        <v/>
      </c>
      <c r="Q218" s="174" t="str">
        <f t="shared" si="46"/>
        <v/>
      </c>
      <c r="R218" s="174" t="str">
        <f t="shared" si="47"/>
        <v/>
      </c>
      <c r="S218" s="174" t="str">
        <f t="shared" si="48"/>
        <v/>
      </c>
      <c r="T218" s="174" t="str">
        <f t="shared" si="49"/>
        <v/>
      </c>
      <c r="U218" s="174" t="str">
        <f t="shared" si="50"/>
        <v/>
      </c>
      <c r="V218" s="174" t="str">
        <f t="shared" si="51"/>
        <v/>
      </c>
    </row>
    <row r="219" spans="2:22" ht="130.5" customHeight="1">
      <c r="B219" s="166" t="str">
        <f t="shared" si="43"/>
        <v/>
      </c>
      <c r="C219" s="171">
        <v>360</v>
      </c>
      <c r="D219" s="172">
        <v>240</v>
      </c>
      <c r="E219" s="172" t="s">
        <v>75</v>
      </c>
      <c r="F219" s="173" t="s">
        <v>134</v>
      </c>
      <c r="G219" s="66"/>
      <c r="H219" s="65"/>
      <c r="I219" s="65"/>
      <c r="J219" s="65"/>
      <c r="K219" s="69"/>
      <c r="L219" s="67"/>
      <c r="M219" s="68"/>
      <c r="O219" s="174" t="str">
        <f t="shared" si="44"/>
        <v/>
      </c>
      <c r="P219" s="174" t="str">
        <f t="shared" si="45"/>
        <v/>
      </c>
      <c r="Q219" s="174" t="str">
        <f t="shared" si="46"/>
        <v/>
      </c>
      <c r="R219" s="174" t="str">
        <f t="shared" si="47"/>
        <v/>
      </c>
      <c r="S219" s="174" t="str">
        <f t="shared" si="48"/>
        <v/>
      </c>
      <c r="T219" s="174" t="str">
        <f t="shared" si="49"/>
        <v/>
      </c>
      <c r="U219" s="174" t="str">
        <f t="shared" si="50"/>
        <v/>
      </c>
      <c r="V219" s="174" t="str">
        <f t="shared" si="51"/>
        <v/>
      </c>
    </row>
    <row r="220" spans="2:22" ht="130.5" customHeight="1">
      <c r="B220" s="166" t="str">
        <f t="shared" si="43"/>
        <v/>
      </c>
      <c r="C220" s="171">
        <v>360</v>
      </c>
      <c r="D220" s="172">
        <v>250</v>
      </c>
      <c r="E220" s="172" t="s">
        <v>30</v>
      </c>
      <c r="F220" s="173" t="s">
        <v>31</v>
      </c>
      <c r="G220" s="66"/>
      <c r="H220" s="65"/>
      <c r="I220" s="65"/>
      <c r="J220" s="65"/>
      <c r="K220" s="69"/>
      <c r="L220" s="67"/>
      <c r="M220" s="68"/>
      <c r="O220" s="174" t="str">
        <f t="shared" si="44"/>
        <v/>
      </c>
      <c r="P220" s="174" t="str">
        <f t="shared" si="45"/>
        <v/>
      </c>
      <c r="Q220" s="174" t="str">
        <f t="shared" si="46"/>
        <v/>
      </c>
      <c r="R220" s="174" t="str">
        <f t="shared" si="47"/>
        <v/>
      </c>
      <c r="S220" s="174" t="str">
        <f t="shared" si="48"/>
        <v/>
      </c>
      <c r="T220" s="174" t="str">
        <f t="shared" si="49"/>
        <v/>
      </c>
      <c r="U220" s="174" t="str">
        <f t="shared" si="50"/>
        <v/>
      </c>
      <c r="V220" s="174" t="str">
        <f t="shared" si="51"/>
        <v/>
      </c>
    </row>
    <row r="221" spans="2:22" ht="130.5" customHeight="1">
      <c r="B221" s="166" t="str">
        <f t="shared" si="43"/>
        <v/>
      </c>
      <c r="C221" s="171">
        <v>360</v>
      </c>
      <c r="D221" s="172">
        <v>260</v>
      </c>
      <c r="E221" s="172" t="s">
        <v>32</v>
      </c>
      <c r="F221" s="173" t="s">
        <v>33</v>
      </c>
      <c r="G221" s="66"/>
      <c r="H221" s="65"/>
      <c r="I221" s="65"/>
      <c r="J221" s="65"/>
      <c r="K221" s="69"/>
      <c r="L221" s="67"/>
      <c r="M221" s="68"/>
      <c r="O221" s="174" t="str">
        <f t="shared" si="44"/>
        <v/>
      </c>
      <c r="P221" s="174" t="str">
        <f t="shared" si="45"/>
        <v/>
      </c>
      <c r="Q221" s="174" t="str">
        <f t="shared" si="46"/>
        <v/>
      </c>
      <c r="R221" s="174" t="str">
        <f t="shared" si="47"/>
        <v/>
      </c>
      <c r="S221" s="174" t="str">
        <f t="shared" si="48"/>
        <v/>
      </c>
      <c r="T221" s="174" t="str">
        <f t="shared" si="49"/>
        <v/>
      </c>
      <c r="U221" s="174" t="str">
        <f t="shared" si="50"/>
        <v/>
      </c>
      <c r="V221" s="174" t="str">
        <f t="shared" si="51"/>
        <v/>
      </c>
    </row>
    <row r="222" spans="2:22" ht="130.5" customHeight="1">
      <c r="B222" s="166" t="str">
        <f t="shared" si="43"/>
        <v/>
      </c>
      <c r="C222" s="171">
        <v>360</v>
      </c>
      <c r="D222" s="172">
        <v>270</v>
      </c>
      <c r="E222" s="172" t="s">
        <v>76</v>
      </c>
      <c r="F222" s="173" t="s">
        <v>132</v>
      </c>
      <c r="G222" s="66"/>
      <c r="H222" s="65"/>
      <c r="I222" s="65"/>
      <c r="J222" s="65"/>
      <c r="K222" s="69"/>
      <c r="L222" s="67"/>
      <c r="M222" s="68"/>
      <c r="O222" s="174" t="str">
        <f t="shared" si="44"/>
        <v/>
      </c>
      <c r="P222" s="174" t="str">
        <f t="shared" si="45"/>
        <v/>
      </c>
      <c r="Q222" s="174" t="str">
        <f t="shared" si="46"/>
        <v/>
      </c>
      <c r="R222" s="174" t="str">
        <f t="shared" si="47"/>
        <v/>
      </c>
      <c r="S222" s="174" t="str">
        <f t="shared" si="48"/>
        <v/>
      </c>
      <c r="T222" s="174" t="str">
        <f t="shared" si="49"/>
        <v/>
      </c>
      <c r="U222" s="174" t="str">
        <f t="shared" si="50"/>
        <v/>
      </c>
      <c r="V222" s="174" t="str">
        <f t="shared" si="51"/>
        <v/>
      </c>
    </row>
    <row r="223" spans="2:22" ht="130.5" customHeight="1">
      <c r="B223" s="166" t="str">
        <f t="shared" si="43"/>
        <v/>
      </c>
      <c r="C223" s="171">
        <v>360</v>
      </c>
      <c r="D223" s="172">
        <v>280</v>
      </c>
      <c r="E223" s="172" t="s">
        <v>133</v>
      </c>
      <c r="F223" s="173" t="s">
        <v>91</v>
      </c>
      <c r="G223" s="66"/>
      <c r="H223" s="65"/>
      <c r="I223" s="65"/>
      <c r="J223" s="65"/>
      <c r="K223" s="69"/>
      <c r="L223" s="67"/>
      <c r="M223" s="68"/>
      <c r="O223" s="174" t="str">
        <f t="shared" si="44"/>
        <v/>
      </c>
      <c r="P223" s="174" t="str">
        <f t="shared" si="45"/>
        <v/>
      </c>
      <c r="Q223" s="174" t="str">
        <f t="shared" si="46"/>
        <v/>
      </c>
      <c r="R223" s="174" t="str">
        <f t="shared" si="47"/>
        <v/>
      </c>
      <c r="S223" s="174" t="str">
        <f t="shared" si="48"/>
        <v/>
      </c>
      <c r="T223" s="174" t="str">
        <f t="shared" si="49"/>
        <v/>
      </c>
      <c r="U223" s="174" t="str">
        <f t="shared" si="50"/>
        <v/>
      </c>
      <c r="V223" s="174" t="str">
        <f t="shared" si="51"/>
        <v/>
      </c>
    </row>
    <row r="224" spans="2:22" ht="130.5" customHeight="1">
      <c r="B224" s="166" t="str">
        <f t="shared" si="43"/>
        <v/>
      </c>
      <c r="C224" s="171">
        <v>360</v>
      </c>
      <c r="D224" s="172">
        <v>290</v>
      </c>
      <c r="E224" s="172" t="s">
        <v>92</v>
      </c>
      <c r="F224" s="173" t="s">
        <v>40</v>
      </c>
      <c r="G224" s="66"/>
      <c r="H224" s="65"/>
      <c r="I224" s="65"/>
      <c r="J224" s="65"/>
      <c r="K224" s="69"/>
      <c r="L224" s="67"/>
      <c r="M224" s="68"/>
      <c r="O224" s="174" t="str">
        <f t="shared" si="44"/>
        <v/>
      </c>
      <c r="P224" s="174" t="str">
        <f t="shared" si="45"/>
        <v/>
      </c>
      <c r="Q224" s="174" t="str">
        <f t="shared" si="46"/>
        <v/>
      </c>
      <c r="R224" s="174" t="str">
        <f t="shared" si="47"/>
        <v/>
      </c>
      <c r="S224" s="174" t="str">
        <f t="shared" si="48"/>
        <v/>
      </c>
      <c r="T224" s="174" t="str">
        <f t="shared" si="49"/>
        <v/>
      </c>
      <c r="U224" s="174" t="str">
        <f t="shared" si="50"/>
        <v/>
      </c>
      <c r="V224" s="174" t="str">
        <f t="shared" si="51"/>
        <v/>
      </c>
    </row>
    <row r="225" spans="2:22" ht="130.5" customHeight="1">
      <c r="B225" s="166" t="str">
        <f t="shared" si="43"/>
        <v/>
      </c>
      <c r="C225" s="171">
        <v>370</v>
      </c>
      <c r="D225" s="172">
        <v>110</v>
      </c>
      <c r="E225" s="172" t="s">
        <v>170</v>
      </c>
      <c r="F225" s="173" t="s">
        <v>230</v>
      </c>
      <c r="G225" s="66"/>
      <c r="H225" s="65"/>
      <c r="I225" s="65"/>
      <c r="J225" s="65"/>
      <c r="K225" s="69"/>
      <c r="L225" s="67"/>
      <c r="M225" s="68"/>
      <c r="O225" s="174" t="str">
        <f t="shared" si="44"/>
        <v/>
      </c>
      <c r="P225" s="174" t="str">
        <f t="shared" si="45"/>
        <v/>
      </c>
      <c r="Q225" s="174" t="str">
        <f t="shared" si="46"/>
        <v/>
      </c>
      <c r="R225" s="174" t="str">
        <f t="shared" si="47"/>
        <v/>
      </c>
      <c r="S225" s="174" t="str">
        <f t="shared" si="48"/>
        <v/>
      </c>
      <c r="T225" s="174" t="str">
        <f t="shared" si="49"/>
        <v/>
      </c>
      <c r="U225" s="174" t="str">
        <f t="shared" si="50"/>
        <v/>
      </c>
      <c r="V225" s="174" t="str">
        <f t="shared" si="51"/>
        <v/>
      </c>
    </row>
    <row r="226" spans="2:22" ht="130.5" customHeight="1">
      <c r="B226" s="166" t="str">
        <f t="shared" si="43"/>
        <v/>
      </c>
      <c r="C226" s="171">
        <v>370</v>
      </c>
      <c r="D226" s="172">
        <v>120</v>
      </c>
      <c r="E226" s="172" t="s">
        <v>231</v>
      </c>
      <c r="F226" s="173" t="s">
        <v>282</v>
      </c>
      <c r="G226" s="66"/>
      <c r="H226" s="65"/>
      <c r="I226" s="65"/>
      <c r="J226" s="65"/>
      <c r="K226" s="69"/>
      <c r="L226" s="67"/>
      <c r="M226" s="68"/>
      <c r="O226" s="174" t="str">
        <f t="shared" si="44"/>
        <v/>
      </c>
      <c r="P226" s="174" t="str">
        <f t="shared" si="45"/>
        <v/>
      </c>
      <c r="Q226" s="174" t="str">
        <f t="shared" si="46"/>
        <v/>
      </c>
      <c r="R226" s="174" t="str">
        <f t="shared" si="47"/>
        <v/>
      </c>
      <c r="S226" s="174" t="str">
        <f t="shared" si="48"/>
        <v/>
      </c>
      <c r="T226" s="174" t="str">
        <f t="shared" si="49"/>
        <v/>
      </c>
      <c r="U226" s="174" t="str">
        <f t="shared" si="50"/>
        <v/>
      </c>
      <c r="V226" s="174" t="str">
        <f t="shared" si="51"/>
        <v/>
      </c>
    </row>
    <row r="227" spans="2:22" ht="130.5" customHeight="1">
      <c r="B227" s="166" t="str">
        <f t="shared" si="43"/>
        <v/>
      </c>
      <c r="C227" s="171">
        <v>370</v>
      </c>
      <c r="D227" s="172">
        <v>130</v>
      </c>
      <c r="E227" s="172" t="s">
        <v>283</v>
      </c>
      <c r="F227" s="173" t="s">
        <v>226</v>
      </c>
      <c r="G227" s="66"/>
      <c r="H227" s="65"/>
      <c r="I227" s="65"/>
      <c r="J227" s="65"/>
      <c r="K227" s="69"/>
      <c r="L227" s="67"/>
      <c r="M227" s="68"/>
      <c r="O227" s="174" t="str">
        <f t="shared" si="44"/>
        <v/>
      </c>
      <c r="P227" s="174" t="str">
        <f t="shared" si="45"/>
        <v/>
      </c>
      <c r="Q227" s="174" t="str">
        <f t="shared" si="46"/>
        <v/>
      </c>
      <c r="R227" s="174" t="str">
        <f t="shared" si="47"/>
        <v/>
      </c>
      <c r="S227" s="174" t="str">
        <f t="shared" si="48"/>
        <v/>
      </c>
      <c r="T227" s="174" t="str">
        <f t="shared" si="49"/>
        <v/>
      </c>
      <c r="U227" s="174" t="str">
        <f t="shared" si="50"/>
        <v/>
      </c>
      <c r="V227" s="174" t="str">
        <f t="shared" si="51"/>
        <v/>
      </c>
    </row>
    <row r="228" spans="2:22" ht="130.5" customHeight="1">
      <c r="B228" s="166" t="str">
        <f t="shared" si="43"/>
        <v/>
      </c>
      <c r="C228" s="171">
        <v>370</v>
      </c>
      <c r="D228" s="172">
        <v>140</v>
      </c>
      <c r="E228" s="172" t="s">
        <v>173</v>
      </c>
      <c r="F228" s="173" t="s">
        <v>174</v>
      </c>
      <c r="G228" s="66"/>
      <c r="H228" s="65"/>
      <c r="I228" s="65"/>
      <c r="J228" s="65"/>
      <c r="K228" s="69"/>
      <c r="L228" s="67"/>
      <c r="M228" s="68"/>
      <c r="O228" s="174" t="str">
        <f t="shared" si="44"/>
        <v/>
      </c>
      <c r="P228" s="174" t="str">
        <f t="shared" si="45"/>
        <v/>
      </c>
      <c r="Q228" s="174" t="str">
        <f t="shared" si="46"/>
        <v/>
      </c>
      <c r="R228" s="174" t="str">
        <f t="shared" si="47"/>
        <v/>
      </c>
      <c r="S228" s="174" t="str">
        <f t="shared" si="48"/>
        <v/>
      </c>
      <c r="T228" s="174" t="str">
        <f t="shared" si="49"/>
        <v/>
      </c>
      <c r="U228" s="174" t="str">
        <f t="shared" si="50"/>
        <v/>
      </c>
      <c r="V228" s="174" t="str">
        <f t="shared" si="51"/>
        <v/>
      </c>
    </row>
    <row r="229" spans="2:22" ht="130.5" customHeight="1">
      <c r="B229" s="166" t="str">
        <f t="shared" si="43"/>
        <v/>
      </c>
      <c r="C229" s="171">
        <v>370</v>
      </c>
      <c r="D229" s="172">
        <v>150</v>
      </c>
      <c r="E229" s="172" t="s">
        <v>175</v>
      </c>
      <c r="F229" s="173" t="s">
        <v>123</v>
      </c>
      <c r="G229" s="66"/>
      <c r="H229" s="65"/>
      <c r="I229" s="65"/>
      <c r="J229" s="65"/>
      <c r="K229" s="69"/>
      <c r="L229" s="67"/>
      <c r="M229" s="68"/>
      <c r="O229" s="174" t="str">
        <f t="shared" si="44"/>
        <v/>
      </c>
      <c r="P229" s="174" t="str">
        <f t="shared" si="45"/>
        <v/>
      </c>
      <c r="Q229" s="174" t="str">
        <f t="shared" si="46"/>
        <v/>
      </c>
      <c r="R229" s="174" t="str">
        <f t="shared" si="47"/>
        <v/>
      </c>
      <c r="S229" s="174" t="str">
        <f t="shared" si="48"/>
        <v/>
      </c>
      <c r="T229" s="174" t="str">
        <f t="shared" si="49"/>
        <v/>
      </c>
      <c r="U229" s="174" t="str">
        <f t="shared" si="50"/>
        <v/>
      </c>
      <c r="V229" s="174" t="str">
        <f t="shared" si="51"/>
        <v/>
      </c>
    </row>
    <row r="230" spans="2:22" ht="130.5" customHeight="1">
      <c r="B230" s="166" t="str">
        <f t="shared" si="43"/>
        <v/>
      </c>
      <c r="C230" s="171">
        <v>370</v>
      </c>
      <c r="D230" s="172">
        <v>160</v>
      </c>
      <c r="E230" s="172" t="s">
        <v>124</v>
      </c>
      <c r="F230" s="173" t="s">
        <v>115</v>
      </c>
      <c r="G230" s="66"/>
      <c r="H230" s="65"/>
      <c r="I230" s="65"/>
      <c r="J230" s="65"/>
      <c r="K230" s="69"/>
      <c r="L230" s="67"/>
      <c r="M230" s="68"/>
      <c r="O230" s="174" t="str">
        <f t="shared" si="44"/>
        <v/>
      </c>
      <c r="P230" s="174" t="str">
        <f t="shared" si="45"/>
        <v/>
      </c>
      <c r="Q230" s="174" t="str">
        <f t="shared" si="46"/>
        <v/>
      </c>
      <c r="R230" s="174" t="str">
        <f t="shared" si="47"/>
        <v/>
      </c>
      <c r="S230" s="174" t="str">
        <f t="shared" si="48"/>
        <v/>
      </c>
      <c r="T230" s="174" t="str">
        <f t="shared" si="49"/>
        <v/>
      </c>
      <c r="U230" s="174" t="str">
        <f t="shared" si="50"/>
        <v/>
      </c>
      <c r="V230" s="174" t="str">
        <f t="shared" si="51"/>
        <v/>
      </c>
    </row>
    <row r="231" spans="2:22" ht="130.5" customHeight="1">
      <c r="B231" s="166" t="str">
        <f t="shared" si="43"/>
        <v/>
      </c>
      <c r="C231" s="171">
        <v>380</v>
      </c>
      <c r="D231" s="172">
        <v>110</v>
      </c>
      <c r="E231" s="172" t="s">
        <v>436</v>
      </c>
      <c r="F231" s="173" t="s">
        <v>437</v>
      </c>
      <c r="G231" s="66"/>
      <c r="H231" s="65"/>
      <c r="I231" s="65"/>
      <c r="J231" s="65"/>
      <c r="K231" s="69"/>
      <c r="L231" s="67"/>
      <c r="M231" s="68"/>
      <c r="O231" s="174" t="str">
        <f t="shared" si="44"/>
        <v/>
      </c>
      <c r="P231" s="174" t="str">
        <f t="shared" si="45"/>
        <v/>
      </c>
      <c r="Q231" s="174" t="str">
        <f t="shared" si="46"/>
        <v/>
      </c>
      <c r="R231" s="174" t="str">
        <f t="shared" si="47"/>
        <v/>
      </c>
      <c r="S231" s="174" t="str">
        <f t="shared" si="48"/>
        <v/>
      </c>
      <c r="T231" s="174" t="str">
        <f t="shared" si="49"/>
        <v/>
      </c>
      <c r="U231" s="174" t="str">
        <f t="shared" si="50"/>
        <v/>
      </c>
      <c r="V231" s="174" t="str">
        <f t="shared" si="51"/>
        <v/>
      </c>
    </row>
    <row r="232" spans="2:22" ht="130.5" customHeight="1">
      <c r="B232" s="166" t="str">
        <f t="shared" si="43"/>
        <v/>
      </c>
      <c r="C232" s="171">
        <v>380</v>
      </c>
      <c r="D232" s="172">
        <v>120</v>
      </c>
      <c r="E232" s="172" t="s">
        <v>438</v>
      </c>
      <c r="F232" s="173" t="s">
        <v>447</v>
      </c>
      <c r="G232" s="66"/>
      <c r="H232" s="65"/>
      <c r="I232" s="65"/>
      <c r="J232" s="65"/>
      <c r="K232" s="69"/>
      <c r="L232" s="67"/>
      <c r="M232" s="68"/>
      <c r="O232" s="174" t="str">
        <f t="shared" si="44"/>
        <v/>
      </c>
      <c r="P232" s="174" t="str">
        <f t="shared" si="45"/>
        <v/>
      </c>
      <c r="Q232" s="174" t="str">
        <f t="shared" si="46"/>
        <v/>
      </c>
      <c r="R232" s="174" t="str">
        <f t="shared" si="47"/>
        <v/>
      </c>
      <c r="S232" s="174" t="str">
        <f t="shared" si="48"/>
        <v/>
      </c>
      <c r="T232" s="174" t="str">
        <f t="shared" si="49"/>
        <v/>
      </c>
      <c r="U232" s="174" t="str">
        <f t="shared" si="50"/>
        <v/>
      </c>
      <c r="V232" s="174" t="str">
        <f t="shared" si="51"/>
        <v/>
      </c>
    </row>
    <row r="233" spans="2:22" ht="130.5" customHeight="1">
      <c r="B233" s="166" t="str">
        <f t="shared" si="43"/>
        <v/>
      </c>
      <c r="C233" s="171">
        <v>380</v>
      </c>
      <c r="D233" s="172">
        <v>130</v>
      </c>
      <c r="E233" s="172" t="s">
        <v>423</v>
      </c>
      <c r="F233" s="173" t="s">
        <v>81</v>
      </c>
      <c r="G233" s="66"/>
      <c r="H233" s="65"/>
      <c r="I233" s="65"/>
      <c r="J233" s="65"/>
      <c r="K233" s="69"/>
      <c r="L233" s="67"/>
      <c r="M233" s="68"/>
      <c r="O233" s="174" t="str">
        <f t="shared" si="44"/>
        <v/>
      </c>
      <c r="P233" s="174" t="str">
        <f t="shared" si="45"/>
        <v/>
      </c>
      <c r="Q233" s="174" t="str">
        <f t="shared" si="46"/>
        <v/>
      </c>
      <c r="R233" s="174" t="str">
        <f t="shared" si="47"/>
        <v/>
      </c>
      <c r="S233" s="174" t="str">
        <f t="shared" si="48"/>
        <v/>
      </c>
      <c r="T233" s="174" t="str">
        <f t="shared" si="49"/>
        <v/>
      </c>
      <c r="U233" s="174" t="str">
        <f t="shared" si="50"/>
        <v/>
      </c>
      <c r="V233" s="174" t="str">
        <f t="shared" si="51"/>
        <v/>
      </c>
    </row>
    <row r="234" spans="2:22" ht="130.5" customHeight="1">
      <c r="B234" s="166" t="str">
        <f t="shared" si="43"/>
        <v/>
      </c>
      <c r="C234" s="171">
        <v>380</v>
      </c>
      <c r="D234" s="172">
        <v>140</v>
      </c>
      <c r="E234" s="172" t="s">
        <v>82</v>
      </c>
      <c r="F234" s="173" t="s">
        <v>35</v>
      </c>
      <c r="G234" s="66"/>
      <c r="H234" s="65"/>
      <c r="I234" s="65"/>
      <c r="J234" s="65"/>
      <c r="K234" s="69"/>
      <c r="L234" s="67"/>
      <c r="M234" s="68"/>
      <c r="O234" s="174" t="str">
        <f t="shared" si="44"/>
        <v/>
      </c>
      <c r="P234" s="174" t="str">
        <f t="shared" si="45"/>
        <v/>
      </c>
      <c r="Q234" s="174" t="str">
        <f t="shared" si="46"/>
        <v/>
      </c>
      <c r="R234" s="174" t="str">
        <f t="shared" si="47"/>
        <v/>
      </c>
      <c r="S234" s="174" t="str">
        <f t="shared" si="48"/>
        <v/>
      </c>
      <c r="T234" s="174" t="str">
        <f t="shared" si="49"/>
        <v/>
      </c>
      <c r="U234" s="174" t="str">
        <f t="shared" si="50"/>
        <v/>
      </c>
      <c r="V234" s="174" t="str">
        <f t="shared" si="51"/>
        <v/>
      </c>
    </row>
    <row r="235" spans="2:22" ht="130.5" customHeight="1">
      <c r="B235" s="166" t="str">
        <f t="shared" si="43"/>
        <v/>
      </c>
      <c r="C235" s="171">
        <v>380</v>
      </c>
      <c r="D235" s="172">
        <v>160</v>
      </c>
      <c r="E235" s="172" t="s">
        <v>36</v>
      </c>
      <c r="F235" s="173" t="s">
        <v>37</v>
      </c>
      <c r="G235" s="66"/>
      <c r="H235" s="65"/>
      <c r="I235" s="65"/>
      <c r="J235" s="65"/>
      <c r="K235" s="69"/>
      <c r="L235" s="67"/>
      <c r="M235" s="68"/>
      <c r="O235" s="174" t="str">
        <f t="shared" si="44"/>
        <v/>
      </c>
      <c r="P235" s="174" t="str">
        <f t="shared" si="45"/>
        <v/>
      </c>
      <c r="Q235" s="174" t="str">
        <f t="shared" si="46"/>
        <v/>
      </c>
      <c r="R235" s="174" t="str">
        <f t="shared" si="47"/>
        <v/>
      </c>
      <c r="S235" s="174" t="str">
        <f t="shared" si="48"/>
        <v/>
      </c>
      <c r="T235" s="174" t="str">
        <f t="shared" si="49"/>
        <v/>
      </c>
      <c r="U235" s="174" t="str">
        <f t="shared" si="50"/>
        <v/>
      </c>
      <c r="V235" s="174" t="str">
        <f t="shared" si="51"/>
        <v/>
      </c>
    </row>
    <row r="236" spans="2:22" ht="130.5" customHeight="1">
      <c r="B236" s="166" t="str">
        <f t="shared" si="43"/>
        <v/>
      </c>
      <c r="C236" s="171">
        <v>380</v>
      </c>
      <c r="D236" s="172">
        <v>170</v>
      </c>
      <c r="E236" s="172" t="s">
        <v>38</v>
      </c>
      <c r="F236" s="173" t="s">
        <v>39</v>
      </c>
      <c r="G236" s="66"/>
      <c r="H236" s="65"/>
      <c r="I236" s="65"/>
      <c r="J236" s="65"/>
      <c r="K236" s="69"/>
      <c r="L236" s="67"/>
      <c r="M236" s="68"/>
      <c r="O236" s="174" t="str">
        <f t="shared" si="44"/>
        <v/>
      </c>
      <c r="P236" s="174" t="str">
        <f t="shared" si="45"/>
        <v/>
      </c>
      <c r="Q236" s="174" t="str">
        <f t="shared" si="46"/>
        <v/>
      </c>
      <c r="R236" s="174" t="str">
        <f t="shared" si="47"/>
        <v/>
      </c>
      <c r="S236" s="174" t="str">
        <f t="shared" si="48"/>
        <v/>
      </c>
      <c r="T236" s="174" t="str">
        <f t="shared" si="49"/>
        <v/>
      </c>
      <c r="U236" s="174" t="str">
        <f t="shared" si="50"/>
        <v/>
      </c>
      <c r="V236" s="174" t="str">
        <f t="shared" si="51"/>
        <v/>
      </c>
    </row>
    <row r="237" spans="2:22" ht="130.5" customHeight="1">
      <c r="B237" s="166" t="str">
        <f t="shared" si="43"/>
        <v/>
      </c>
      <c r="C237" s="171">
        <v>380</v>
      </c>
      <c r="D237" s="172">
        <v>180</v>
      </c>
      <c r="E237" s="172" t="s">
        <v>151</v>
      </c>
      <c r="F237" s="173" t="s">
        <v>5</v>
      </c>
      <c r="G237" s="66"/>
      <c r="H237" s="65"/>
      <c r="I237" s="65"/>
      <c r="J237" s="65"/>
      <c r="K237" s="69"/>
      <c r="L237" s="67"/>
      <c r="M237" s="68"/>
      <c r="O237" s="174" t="str">
        <f t="shared" si="44"/>
        <v/>
      </c>
      <c r="P237" s="174" t="str">
        <f t="shared" si="45"/>
        <v/>
      </c>
      <c r="Q237" s="174" t="str">
        <f t="shared" si="46"/>
        <v/>
      </c>
      <c r="R237" s="174" t="str">
        <f t="shared" si="47"/>
        <v/>
      </c>
      <c r="S237" s="174" t="str">
        <f t="shared" si="48"/>
        <v/>
      </c>
      <c r="T237" s="174" t="str">
        <f t="shared" si="49"/>
        <v/>
      </c>
      <c r="U237" s="174" t="str">
        <f t="shared" si="50"/>
        <v/>
      </c>
      <c r="V237" s="174" t="str">
        <f t="shared" si="51"/>
        <v/>
      </c>
    </row>
    <row r="238" spans="2:22" ht="130.5" customHeight="1">
      <c r="B238" s="166" t="str">
        <f t="shared" si="43"/>
        <v/>
      </c>
      <c r="C238" s="171">
        <v>380</v>
      </c>
      <c r="D238" s="172">
        <v>190</v>
      </c>
      <c r="E238" s="172" t="s">
        <v>6</v>
      </c>
      <c r="F238" s="173" t="s">
        <v>10</v>
      </c>
      <c r="G238" s="66"/>
      <c r="H238" s="65"/>
      <c r="I238" s="65"/>
      <c r="J238" s="65"/>
      <c r="K238" s="69"/>
      <c r="L238" s="67"/>
      <c r="M238" s="68"/>
      <c r="O238" s="174" t="str">
        <f t="shared" si="44"/>
        <v/>
      </c>
      <c r="P238" s="174" t="str">
        <f t="shared" si="45"/>
        <v/>
      </c>
      <c r="Q238" s="174" t="str">
        <f t="shared" si="46"/>
        <v/>
      </c>
      <c r="R238" s="174" t="str">
        <f t="shared" si="47"/>
        <v/>
      </c>
      <c r="S238" s="174" t="str">
        <f t="shared" si="48"/>
        <v/>
      </c>
      <c r="T238" s="174" t="str">
        <f t="shared" si="49"/>
        <v/>
      </c>
      <c r="U238" s="174" t="str">
        <f t="shared" si="50"/>
        <v/>
      </c>
      <c r="V238" s="174" t="str">
        <f t="shared" si="51"/>
        <v/>
      </c>
    </row>
    <row r="239" spans="2:22" ht="130.5" customHeight="1">
      <c r="B239" s="166" t="str">
        <f t="shared" si="43"/>
        <v/>
      </c>
      <c r="C239" s="171">
        <v>380</v>
      </c>
      <c r="D239" s="172">
        <v>200</v>
      </c>
      <c r="E239" s="172" t="s">
        <v>11</v>
      </c>
      <c r="F239" s="173" t="s">
        <v>12</v>
      </c>
      <c r="G239" s="66"/>
      <c r="H239" s="65"/>
      <c r="I239" s="65"/>
      <c r="J239" s="65"/>
      <c r="K239" s="69"/>
      <c r="L239" s="67"/>
      <c r="M239" s="68"/>
      <c r="O239" s="174" t="str">
        <f t="shared" si="44"/>
        <v/>
      </c>
      <c r="P239" s="174" t="str">
        <f t="shared" si="45"/>
        <v/>
      </c>
      <c r="Q239" s="174" t="str">
        <f t="shared" si="46"/>
        <v/>
      </c>
      <c r="R239" s="174" t="str">
        <f t="shared" si="47"/>
        <v/>
      </c>
      <c r="S239" s="174" t="str">
        <f t="shared" si="48"/>
        <v/>
      </c>
      <c r="T239" s="174" t="str">
        <f t="shared" si="49"/>
        <v/>
      </c>
      <c r="U239" s="174" t="str">
        <f t="shared" si="50"/>
        <v/>
      </c>
      <c r="V239" s="174" t="str">
        <f t="shared" si="51"/>
        <v/>
      </c>
    </row>
    <row r="240" spans="2:22" ht="130.5" customHeight="1">
      <c r="B240" s="166" t="str">
        <f t="shared" si="43"/>
        <v/>
      </c>
      <c r="C240" s="171">
        <v>390</v>
      </c>
      <c r="D240" s="172">
        <v>110</v>
      </c>
      <c r="E240" s="172" t="s">
        <v>41</v>
      </c>
      <c r="F240" s="173" t="s">
        <v>413</v>
      </c>
      <c r="G240" s="66"/>
      <c r="H240" s="65"/>
      <c r="I240" s="65"/>
      <c r="J240" s="65"/>
      <c r="K240" s="69"/>
      <c r="L240" s="67"/>
      <c r="M240" s="68"/>
      <c r="O240" s="174" t="str">
        <f t="shared" si="44"/>
        <v/>
      </c>
      <c r="P240" s="174" t="str">
        <f t="shared" si="45"/>
        <v/>
      </c>
      <c r="Q240" s="174" t="str">
        <f t="shared" si="46"/>
        <v/>
      </c>
      <c r="R240" s="174" t="str">
        <f t="shared" si="47"/>
        <v/>
      </c>
      <c r="S240" s="174" t="str">
        <f t="shared" si="48"/>
        <v/>
      </c>
      <c r="T240" s="174" t="str">
        <f t="shared" si="49"/>
        <v/>
      </c>
      <c r="U240" s="174" t="str">
        <f t="shared" si="50"/>
        <v/>
      </c>
      <c r="V240" s="174" t="str">
        <f t="shared" si="51"/>
        <v/>
      </c>
    </row>
    <row r="241" spans="2:22" ht="130.5" customHeight="1">
      <c r="B241" s="166" t="str">
        <f t="shared" si="43"/>
        <v/>
      </c>
      <c r="C241" s="171">
        <v>390</v>
      </c>
      <c r="D241" s="172">
        <v>120</v>
      </c>
      <c r="E241" s="172" t="s">
        <v>94</v>
      </c>
      <c r="F241" s="173" t="s">
        <v>95</v>
      </c>
      <c r="G241" s="66"/>
      <c r="H241" s="65"/>
      <c r="I241" s="65"/>
      <c r="J241" s="65"/>
      <c r="K241" s="69"/>
      <c r="L241" s="67"/>
      <c r="M241" s="68"/>
      <c r="O241" s="174" t="str">
        <f t="shared" si="44"/>
        <v/>
      </c>
      <c r="P241" s="174" t="str">
        <f t="shared" si="45"/>
        <v/>
      </c>
      <c r="Q241" s="174" t="str">
        <f t="shared" si="46"/>
        <v/>
      </c>
      <c r="R241" s="174" t="str">
        <f t="shared" si="47"/>
        <v/>
      </c>
      <c r="S241" s="174" t="str">
        <f t="shared" si="48"/>
        <v/>
      </c>
      <c r="T241" s="174" t="str">
        <f t="shared" si="49"/>
        <v/>
      </c>
      <c r="U241" s="174" t="str">
        <f t="shared" si="50"/>
        <v/>
      </c>
      <c r="V241" s="174" t="str">
        <f t="shared" si="51"/>
        <v/>
      </c>
    </row>
    <row r="242" spans="2:22" ht="130.5" customHeight="1">
      <c r="B242" s="166" t="str">
        <f t="shared" si="43"/>
        <v/>
      </c>
      <c r="C242" s="171">
        <v>390</v>
      </c>
      <c r="D242" s="172">
        <v>130</v>
      </c>
      <c r="E242" s="172" t="s">
        <v>96</v>
      </c>
      <c r="F242" s="173" t="s">
        <v>44</v>
      </c>
      <c r="G242" s="66"/>
      <c r="H242" s="65"/>
      <c r="I242" s="65"/>
      <c r="J242" s="65"/>
      <c r="K242" s="69"/>
      <c r="L242" s="67"/>
      <c r="M242" s="68"/>
      <c r="O242" s="174" t="str">
        <f t="shared" si="44"/>
        <v/>
      </c>
      <c r="P242" s="174" t="str">
        <f t="shared" si="45"/>
        <v/>
      </c>
      <c r="Q242" s="174" t="str">
        <f t="shared" si="46"/>
        <v/>
      </c>
      <c r="R242" s="174" t="str">
        <f t="shared" si="47"/>
        <v/>
      </c>
      <c r="S242" s="174" t="str">
        <f t="shared" si="48"/>
        <v/>
      </c>
      <c r="T242" s="174" t="str">
        <f t="shared" si="49"/>
        <v/>
      </c>
      <c r="U242" s="174" t="str">
        <f t="shared" si="50"/>
        <v/>
      </c>
      <c r="V242" s="174" t="str">
        <f t="shared" si="51"/>
        <v/>
      </c>
    </row>
    <row r="243" spans="2:22" ht="130.5" customHeight="1">
      <c r="B243" s="166" t="str">
        <f t="shared" si="43"/>
        <v/>
      </c>
      <c r="C243" s="171">
        <v>400</v>
      </c>
      <c r="D243" s="172">
        <v>110</v>
      </c>
      <c r="E243" s="172" t="s">
        <v>101</v>
      </c>
      <c r="F243" s="173" t="s">
        <v>161</v>
      </c>
      <c r="G243" s="66"/>
      <c r="H243" s="65"/>
      <c r="I243" s="65"/>
      <c r="J243" s="65"/>
      <c r="K243" s="69"/>
      <c r="L243" s="67"/>
      <c r="M243" s="68"/>
      <c r="O243" s="174" t="str">
        <f t="shared" si="44"/>
        <v/>
      </c>
      <c r="P243" s="174" t="str">
        <f t="shared" si="45"/>
        <v/>
      </c>
      <c r="Q243" s="174" t="str">
        <f t="shared" si="46"/>
        <v/>
      </c>
      <c r="R243" s="174" t="str">
        <f t="shared" si="47"/>
        <v/>
      </c>
      <c r="S243" s="174" t="str">
        <f t="shared" si="48"/>
        <v/>
      </c>
      <c r="T243" s="174" t="str">
        <f t="shared" si="49"/>
        <v/>
      </c>
      <c r="U243" s="174" t="str">
        <f t="shared" si="50"/>
        <v/>
      </c>
      <c r="V243" s="174" t="str">
        <f t="shared" si="51"/>
        <v/>
      </c>
    </row>
    <row r="244" spans="2:22" ht="130.5" customHeight="1">
      <c r="B244" s="166" t="str">
        <f t="shared" si="43"/>
        <v/>
      </c>
      <c r="C244" s="171">
        <v>400</v>
      </c>
      <c r="D244" s="172">
        <v>120</v>
      </c>
      <c r="E244" s="172" t="s">
        <v>162</v>
      </c>
      <c r="F244" s="173" t="s">
        <v>48</v>
      </c>
      <c r="G244" s="66"/>
      <c r="H244" s="65"/>
      <c r="I244" s="65"/>
      <c r="J244" s="65"/>
      <c r="K244" s="69"/>
      <c r="L244" s="67"/>
      <c r="M244" s="68"/>
      <c r="O244" s="174" t="str">
        <f t="shared" si="44"/>
        <v/>
      </c>
      <c r="P244" s="174" t="str">
        <f t="shared" si="45"/>
        <v/>
      </c>
      <c r="Q244" s="174" t="str">
        <f t="shared" si="46"/>
        <v/>
      </c>
      <c r="R244" s="174" t="str">
        <f t="shared" si="47"/>
        <v/>
      </c>
      <c r="S244" s="174" t="str">
        <f t="shared" si="48"/>
        <v/>
      </c>
      <c r="T244" s="174" t="str">
        <f t="shared" si="49"/>
        <v/>
      </c>
      <c r="U244" s="174" t="str">
        <f t="shared" si="50"/>
        <v/>
      </c>
      <c r="V244" s="174" t="str">
        <f t="shared" si="51"/>
        <v/>
      </c>
    </row>
    <row r="245" spans="2:22" ht="130.5" customHeight="1">
      <c r="B245" s="166" t="str">
        <f t="shared" si="43"/>
        <v/>
      </c>
      <c r="C245" s="171">
        <v>400</v>
      </c>
      <c r="D245" s="172">
        <v>130</v>
      </c>
      <c r="E245" s="172" t="s">
        <v>18</v>
      </c>
      <c r="F245" s="173" t="s">
        <v>19</v>
      </c>
      <c r="G245" s="66"/>
      <c r="H245" s="65"/>
      <c r="I245" s="65"/>
      <c r="J245" s="65"/>
      <c r="K245" s="69"/>
      <c r="L245" s="67"/>
      <c r="M245" s="68"/>
      <c r="O245" s="174" t="str">
        <f t="shared" si="44"/>
        <v/>
      </c>
      <c r="P245" s="174" t="str">
        <f t="shared" si="45"/>
        <v/>
      </c>
      <c r="Q245" s="174" t="str">
        <f t="shared" si="46"/>
        <v/>
      </c>
      <c r="R245" s="174" t="str">
        <f t="shared" si="47"/>
        <v/>
      </c>
      <c r="S245" s="174" t="str">
        <f t="shared" si="48"/>
        <v/>
      </c>
      <c r="T245" s="174" t="str">
        <f t="shared" si="49"/>
        <v/>
      </c>
      <c r="U245" s="174" t="str">
        <f t="shared" si="50"/>
        <v/>
      </c>
      <c r="V245" s="174" t="str">
        <f t="shared" si="51"/>
        <v/>
      </c>
    </row>
    <row r="246" spans="2:22" ht="130.5" customHeight="1">
      <c r="B246" s="166" t="str">
        <f t="shared" si="43"/>
        <v/>
      </c>
      <c r="C246" s="171">
        <v>400</v>
      </c>
      <c r="D246" s="172">
        <v>140</v>
      </c>
      <c r="E246" s="172" t="s">
        <v>49</v>
      </c>
      <c r="F246" s="173" t="s">
        <v>50</v>
      </c>
      <c r="G246" s="66"/>
      <c r="H246" s="65"/>
      <c r="I246" s="65"/>
      <c r="J246" s="65"/>
      <c r="K246" s="69"/>
      <c r="L246" s="67"/>
      <c r="M246" s="68"/>
      <c r="O246" s="174" t="str">
        <f t="shared" si="44"/>
        <v/>
      </c>
      <c r="P246" s="174" t="str">
        <f t="shared" si="45"/>
        <v/>
      </c>
      <c r="Q246" s="174" t="str">
        <f t="shared" si="46"/>
        <v/>
      </c>
      <c r="R246" s="174" t="str">
        <f t="shared" si="47"/>
        <v/>
      </c>
      <c r="S246" s="174" t="str">
        <f t="shared" si="48"/>
        <v/>
      </c>
      <c r="T246" s="174" t="str">
        <f t="shared" si="49"/>
        <v/>
      </c>
      <c r="U246" s="174" t="str">
        <f t="shared" si="50"/>
        <v/>
      </c>
      <c r="V246" s="174" t="str">
        <f t="shared" si="51"/>
        <v/>
      </c>
    </row>
    <row r="247" spans="2:22" ht="130.5" customHeight="1">
      <c r="B247" s="166" t="str">
        <f t="shared" si="43"/>
        <v/>
      </c>
      <c r="C247" s="171">
        <v>400</v>
      </c>
      <c r="D247" s="172">
        <v>150</v>
      </c>
      <c r="E247" s="172" t="s">
        <v>51</v>
      </c>
      <c r="F247" s="173" t="s">
        <v>104</v>
      </c>
      <c r="G247" s="66"/>
      <c r="H247" s="65"/>
      <c r="I247" s="65"/>
      <c r="J247" s="65"/>
      <c r="K247" s="69"/>
      <c r="L247" s="67"/>
      <c r="M247" s="68"/>
      <c r="O247" s="174" t="str">
        <f t="shared" si="44"/>
        <v/>
      </c>
      <c r="P247" s="174" t="str">
        <f t="shared" si="45"/>
        <v/>
      </c>
      <c r="Q247" s="174" t="str">
        <f t="shared" si="46"/>
        <v/>
      </c>
      <c r="R247" s="174" t="str">
        <f t="shared" si="47"/>
        <v/>
      </c>
      <c r="S247" s="174" t="str">
        <f t="shared" si="48"/>
        <v/>
      </c>
      <c r="T247" s="174" t="str">
        <f t="shared" si="49"/>
        <v/>
      </c>
      <c r="U247" s="174" t="str">
        <f t="shared" si="50"/>
        <v/>
      </c>
      <c r="V247" s="174" t="str">
        <f t="shared" si="51"/>
        <v/>
      </c>
    </row>
    <row r="248" spans="2:22" ht="130.5" customHeight="1">
      <c r="B248" s="166" t="str">
        <f t="shared" si="43"/>
        <v/>
      </c>
      <c r="C248" s="171">
        <v>410</v>
      </c>
      <c r="D248" s="172">
        <v>110</v>
      </c>
      <c r="E248" s="172" t="s">
        <v>122</v>
      </c>
      <c r="F248" s="173" t="s">
        <v>181</v>
      </c>
      <c r="G248" s="66"/>
      <c r="H248" s="65"/>
      <c r="I248" s="65"/>
      <c r="J248" s="65"/>
      <c r="K248" s="69"/>
      <c r="L248" s="67"/>
      <c r="M248" s="68"/>
      <c r="O248" s="174" t="str">
        <f t="shared" si="44"/>
        <v/>
      </c>
      <c r="P248" s="174" t="str">
        <f t="shared" si="45"/>
        <v/>
      </c>
      <c r="Q248" s="174" t="str">
        <f t="shared" si="46"/>
        <v/>
      </c>
      <c r="R248" s="174" t="str">
        <f t="shared" si="47"/>
        <v/>
      </c>
      <c r="S248" s="174" t="str">
        <f t="shared" si="48"/>
        <v/>
      </c>
      <c r="T248" s="174" t="str">
        <f t="shared" si="49"/>
        <v/>
      </c>
      <c r="U248" s="174" t="str">
        <f t="shared" si="50"/>
        <v/>
      </c>
      <c r="V248" s="174" t="str">
        <f t="shared" si="51"/>
        <v/>
      </c>
    </row>
    <row r="249" spans="2:22" ht="271.5" customHeight="1">
      <c r="B249" s="166" t="str">
        <f t="shared" si="43"/>
        <v/>
      </c>
      <c r="C249" s="171">
        <v>430</v>
      </c>
      <c r="D249" s="172">
        <v>110</v>
      </c>
      <c r="E249" s="172" t="s">
        <v>643</v>
      </c>
      <c r="F249" s="173" t="s">
        <v>641</v>
      </c>
      <c r="G249" s="66"/>
      <c r="H249" s="65"/>
      <c r="I249" s="65"/>
      <c r="J249" s="65"/>
      <c r="K249" s="69"/>
      <c r="L249" s="67"/>
      <c r="M249" s="68"/>
      <c r="O249" s="174" t="str">
        <f>IF(COUNTA(G249:M249)=0,"",IF(COUNTA(G249:M249)&lt;7,"Please fill in all cells in the row",""))</f>
        <v/>
      </c>
      <c r="P249" s="174" t="str">
        <f>IF(COUNTA(G249:M249)=0,"",IF(ISNUMBER(G249),IF(ISNUMBER(H249),IF(ISNUMBER(I249),IF(ISNUMBER(J249),IF(ISNUMBER(K249),"","Check Numberic Cell Values"),"Check Numberic Cell Values"),"Check Numberic Cell Values"),"Check Numberic Cell Values"),"Check Numberic Cell Values"))</f>
        <v/>
      </c>
      <c r="Q249" s="174" t="str">
        <f>IF(COUNTA(G249:M249)=0,"",IF(K249&gt;5,"Match Code must be between 1 and 5",IF(K249&lt;1,"Match Code must be between 1 and 5","")))</f>
        <v/>
      </c>
      <c r="R249" s="174" t="str">
        <f>IF(H249&lt;100,IF(I249&lt;100,IF(J249&lt;100,"","Warning: Check amount of hourly wages - may be too high"),"Warning: Check amount of hourly wage may be too high"),"Warning: Check amount of hourly wage may be too high")</f>
        <v/>
      </c>
      <c r="S249" s="174" t="str">
        <f>IF(I249&gt;0,IF(I249&gt;H249,"Lowest wage not less than or equal to average wage.",""),"")</f>
        <v/>
      </c>
      <c r="T249" s="174" t="str">
        <f>IF(J249&gt;=0,IF(J249&lt;H249,"Highest wage not greater than or equal to average wage.",""),"")</f>
        <v/>
      </c>
      <c r="U249" s="174" t="str">
        <f>IF(COUNTA(G249:M249)=0,"",IF(L249="h","",IF(L249="H","",IF(L249="s","",IF(L249="S",""," Value must be H or S - Is position hourly or salaried?")))))</f>
        <v/>
      </c>
      <c r="V249" s="174" t="str">
        <f>IF(COUNTA(G249:M249)=0,"",IF(M249="b","",IF(M249="B","",IF(M249="i","",IF(M249="I",""," Value must be B or I - Does this include more than base pay? ")))))</f>
        <v/>
      </c>
    </row>
    <row r="250" spans="2:22" ht="408.75" customHeight="1">
      <c r="B250" s="166" t="str">
        <f t="shared" si="43"/>
        <v/>
      </c>
      <c r="C250" s="171">
        <v>430</v>
      </c>
      <c r="D250" s="172">
        <v>120</v>
      </c>
      <c r="E250" s="172" t="s">
        <v>644</v>
      </c>
      <c r="F250" s="173" t="s">
        <v>642</v>
      </c>
      <c r="G250" s="66"/>
      <c r="H250" s="65"/>
      <c r="I250" s="65"/>
      <c r="J250" s="65"/>
      <c r="K250" s="69"/>
      <c r="L250" s="67"/>
      <c r="M250" s="68"/>
      <c r="O250" s="174" t="str">
        <f t="shared" ref="O250:O251" si="52">IF(COUNTA(G250:M250)=0,"",IF(COUNTA(G250:M250)&lt;7,"Please fill in all cells in the row",""))</f>
        <v/>
      </c>
      <c r="P250" s="174" t="str">
        <f t="shared" ref="P250:P251" si="53">IF(COUNTA(G250:M250)=0,"",IF(ISNUMBER(G250),IF(ISNUMBER(H250),IF(ISNUMBER(I250),IF(ISNUMBER(J250),IF(ISNUMBER(K250),"","Check Numberic Cell Values"),"Check Numberic Cell Values"),"Check Numberic Cell Values"),"Check Numberic Cell Values"),"Check Numberic Cell Values"))</f>
        <v/>
      </c>
      <c r="Q250" s="174" t="str">
        <f t="shared" ref="Q250:Q251" si="54">IF(COUNTA(G250:M250)=0,"",IF(K250&gt;5,"Match Code must be between 1 and 5",IF(K250&lt;1,"Match Code must be between 1 and 5","")))</f>
        <v/>
      </c>
      <c r="R250" s="174" t="str">
        <f t="shared" ref="R250:R251" si="55">IF(H250&lt;100,IF(I250&lt;100,IF(J250&lt;100,"","Warning: Check amount of hourly wages - may be too high"),"Warning: Check amount of hourly wage may be too high"),"Warning: Check amount of hourly wage may be too high")</f>
        <v/>
      </c>
      <c r="S250" s="174" t="str">
        <f t="shared" ref="S250:S251" si="56">IF(I250&gt;0,IF(I250&gt;H250,"Lowest wage not less than or equal to average wage.",""),"")</f>
        <v/>
      </c>
      <c r="T250" s="174" t="str">
        <f t="shared" ref="T250:T251" si="57">IF(J250&gt;=0,IF(J250&lt;H250,"Highest wage not greater than or equal to average wage.",""),"")</f>
        <v/>
      </c>
      <c r="U250" s="174" t="str">
        <f t="shared" ref="U250:U251" si="58">IF(COUNTA(G250:M250)=0,"",IF(L250="h","",IF(L250="H","",IF(L250="s","",IF(L250="S",""," Value must be H or S - Is position hourly or salaried?")))))</f>
        <v/>
      </c>
      <c r="V250" s="174" t="str">
        <f t="shared" ref="V250:V251" si="59">IF(COUNTA(G250:M250)=0,"",IF(M250="b","",IF(M250="B","",IF(M250="i","",IF(M250="I",""," Value must be B or I - Does this include more than base pay? ")))))</f>
        <v/>
      </c>
    </row>
    <row r="251" spans="2:22" ht="408.75" customHeight="1">
      <c r="B251" s="166" t="str">
        <f t="shared" si="43"/>
        <v/>
      </c>
      <c r="C251" s="171">
        <v>430</v>
      </c>
      <c r="D251" s="172">
        <v>130</v>
      </c>
      <c r="E251" s="172" t="s">
        <v>646</v>
      </c>
      <c r="F251" s="173" t="s">
        <v>645</v>
      </c>
      <c r="G251" s="66"/>
      <c r="H251" s="65"/>
      <c r="I251" s="65"/>
      <c r="J251" s="65"/>
      <c r="K251" s="69"/>
      <c r="L251" s="67"/>
      <c r="M251" s="68"/>
      <c r="O251" s="174" t="str">
        <f t="shared" si="52"/>
        <v/>
      </c>
      <c r="P251" s="174" t="str">
        <f t="shared" si="53"/>
        <v/>
      </c>
      <c r="Q251" s="174" t="str">
        <f t="shared" si="54"/>
        <v/>
      </c>
      <c r="R251" s="174" t="str">
        <f t="shared" si="55"/>
        <v/>
      </c>
      <c r="S251" s="174" t="str">
        <f t="shared" si="56"/>
        <v/>
      </c>
      <c r="T251" s="174" t="str">
        <f t="shared" si="57"/>
        <v/>
      </c>
      <c r="U251" s="174" t="str">
        <f t="shared" si="58"/>
        <v/>
      </c>
      <c r="V251" s="174" t="str">
        <f t="shared" si="59"/>
        <v/>
      </c>
    </row>
    <row r="252" spans="2:22" ht="141.75" customHeight="1">
      <c r="B252" s="166" t="str">
        <f t="shared" si="43"/>
        <v/>
      </c>
      <c r="C252" s="171">
        <v>450</v>
      </c>
      <c r="D252" s="172">
        <v>110</v>
      </c>
      <c r="E252" s="172" t="s">
        <v>532</v>
      </c>
      <c r="F252" s="173" t="s">
        <v>527</v>
      </c>
      <c r="G252" s="66"/>
      <c r="H252" s="65"/>
      <c r="I252" s="65"/>
      <c r="J252" s="65"/>
      <c r="K252" s="69"/>
      <c r="L252" s="67"/>
      <c r="M252" s="68"/>
      <c r="O252" s="174" t="str">
        <f t="shared" si="44"/>
        <v/>
      </c>
      <c r="P252" s="174" t="str">
        <f t="shared" si="45"/>
        <v/>
      </c>
      <c r="Q252" s="174" t="str">
        <f t="shared" si="46"/>
        <v/>
      </c>
      <c r="R252" s="174" t="str">
        <f t="shared" si="47"/>
        <v/>
      </c>
      <c r="S252" s="174" t="str">
        <f t="shared" si="48"/>
        <v/>
      </c>
      <c r="T252" s="174" t="str">
        <f t="shared" si="49"/>
        <v/>
      </c>
      <c r="U252" s="174" t="str">
        <f t="shared" si="50"/>
        <v/>
      </c>
      <c r="V252" s="174" t="str">
        <f t="shared" si="51"/>
        <v/>
      </c>
    </row>
    <row r="253" spans="2:22" ht="130.5" customHeight="1">
      <c r="B253" s="166" t="str">
        <f t="shared" si="43"/>
        <v/>
      </c>
      <c r="C253" s="171">
        <v>450</v>
      </c>
      <c r="D253" s="172">
        <v>120</v>
      </c>
      <c r="E253" s="172" t="s">
        <v>533</v>
      </c>
      <c r="F253" s="173" t="s">
        <v>582</v>
      </c>
      <c r="G253" s="66"/>
      <c r="H253" s="65"/>
      <c r="I253" s="65"/>
      <c r="J253" s="65"/>
      <c r="K253" s="69"/>
      <c r="L253" s="67"/>
      <c r="M253" s="68"/>
      <c r="O253" s="174" t="str">
        <f t="shared" si="44"/>
        <v/>
      </c>
      <c r="P253" s="174" t="str">
        <f t="shared" si="45"/>
        <v/>
      </c>
      <c r="Q253" s="174" t="str">
        <f t="shared" si="46"/>
        <v/>
      </c>
      <c r="R253" s="174" t="str">
        <f t="shared" si="47"/>
        <v/>
      </c>
      <c r="S253" s="174" t="str">
        <f t="shared" si="48"/>
        <v/>
      </c>
      <c r="T253" s="174" t="str">
        <f t="shared" si="49"/>
        <v/>
      </c>
      <c r="U253" s="174" t="str">
        <f t="shared" si="50"/>
        <v/>
      </c>
      <c r="V253" s="174" t="str">
        <f t="shared" si="51"/>
        <v/>
      </c>
    </row>
    <row r="254" spans="2:22" ht="130.5" customHeight="1">
      <c r="B254" s="166" t="str">
        <f t="shared" si="43"/>
        <v/>
      </c>
      <c r="C254" s="171">
        <v>450</v>
      </c>
      <c r="D254" s="172">
        <v>130</v>
      </c>
      <c r="E254" s="172" t="s">
        <v>534</v>
      </c>
      <c r="F254" s="173" t="s">
        <v>528</v>
      </c>
      <c r="G254" s="66"/>
      <c r="H254" s="65"/>
      <c r="I254" s="65"/>
      <c r="J254" s="65"/>
      <c r="K254" s="69"/>
      <c r="L254" s="67"/>
      <c r="M254" s="68"/>
      <c r="O254" s="174" t="str">
        <f t="shared" si="44"/>
        <v/>
      </c>
      <c r="P254" s="174" t="str">
        <f t="shared" si="45"/>
        <v/>
      </c>
      <c r="Q254" s="174" t="str">
        <f t="shared" si="46"/>
        <v/>
      </c>
      <c r="R254" s="174" t="str">
        <f t="shared" si="47"/>
        <v/>
      </c>
      <c r="S254" s="174" t="str">
        <f t="shared" si="48"/>
        <v/>
      </c>
      <c r="T254" s="174" t="str">
        <f t="shared" si="49"/>
        <v/>
      </c>
      <c r="U254" s="174" t="str">
        <f t="shared" si="50"/>
        <v/>
      </c>
      <c r="V254" s="174" t="str">
        <f t="shared" si="51"/>
        <v/>
      </c>
    </row>
    <row r="255" spans="2:22" customFormat="1" ht="188.1" customHeight="1" thickBot="1">
      <c r="B255" s="5"/>
      <c r="C255" s="368" t="s">
        <v>361</v>
      </c>
      <c r="D255" s="369"/>
      <c r="E255" s="369"/>
      <c r="F255" s="369"/>
      <c r="G255" s="369"/>
      <c r="H255" s="369"/>
      <c r="I255" s="369"/>
      <c r="J255" s="369"/>
      <c r="K255" s="369"/>
      <c r="L255" s="369"/>
      <c r="M255" s="370"/>
      <c r="O255" s="176"/>
      <c r="P255" s="177"/>
      <c r="Q255" s="177"/>
      <c r="R255" s="177"/>
      <c r="S255" s="177"/>
      <c r="T255" s="177"/>
      <c r="U255" s="177"/>
      <c r="V255" s="177"/>
    </row>
    <row r="256" spans="2:22" ht="130.5" customHeight="1" thickBot="1">
      <c r="B256" s="166" t="str">
        <f t="shared" ref="B256:B277" si="60">IF(T(O256:V256)="",IF(T(U256)="",IF(T(V256)="","","Check Data Warnings This Row"),"Check Data Warnings This Row"),"Check Data Warnings This Row")</f>
        <v/>
      </c>
      <c r="C256" s="87" t="s">
        <v>219</v>
      </c>
      <c r="D256" s="37" t="s">
        <v>220</v>
      </c>
      <c r="E256" s="37" t="s">
        <v>222</v>
      </c>
      <c r="F256" s="38" t="s">
        <v>221</v>
      </c>
      <c r="G256" s="89"/>
      <c r="H256" s="90"/>
      <c r="I256" s="90"/>
      <c r="J256" s="90"/>
      <c r="K256" s="91"/>
      <c r="L256" s="92"/>
      <c r="M256" s="93"/>
      <c r="O256" s="178" t="str">
        <f>IF(COUNTA(G256:M256)=0,"",IF(COUNTA(G256:M256)&lt;7,"Please fill in all cells in the row",""))</f>
        <v/>
      </c>
      <c r="P256" s="179" t="str">
        <f>IF(COUNTA(G256:M256)=0,"",IF(ISNUMBER(G256),IF(ISNUMBER(H256),IF(ISNUMBER(I256),IF(ISNUMBER(J256),IF(ISNUMBER(K256),"","Check Numberic Cell Values"),"Check Numberic Cell Values"),"Check Numberic Cell Values"),"Check Numberic Cell Values"),"Check Numberic Cell Values"))</f>
        <v/>
      </c>
      <c r="Q256" s="179" t="str">
        <f>IF(COUNTA(G256:M256)=0,"",IF(K256&gt;5,"Match Code must be between 1 and 5",IF(K256&lt;1,"Match Code must be between 1 and 5","")))</f>
        <v/>
      </c>
      <c r="R256" s="179" t="str">
        <f>IF(H256&lt;100,IF(I256&lt;100,IF(J256&lt;100,"","Warning: Check amount of hourly wages - may be too high"),"Warning: Check amount of hourly wage may be too high"),"Warning: Check amount of hourly wage may be too high")</f>
        <v/>
      </c>
      <c r="S256" s="179" t="str">
        <f>IF(I256&gt;0,IF(I256&gt;H256,"Lowest wage not less than or equal to average wage.",""),"")</f>
        <v/>
      </c>
      <c r="T256" s="179" t="str">
        <f>IF(J256&gt;=0,IF(J256&lt;H256,"Highest wage not greater than or equal to average wage.",""),"")</f>
        <v/>
      </c>
      <c r="U256" s="179" t="str">
        <f>IF(COUNTA(G256:M256)=0,"",IF(L256="h","",IF(L256="H","",IF(L256="s","",IF(L256="S",""," Value must be H or S - Is position hourly or salaried?")))))</f>
        <v/>
      </c>
      <c r="V256" s="180" t="str">
        <f t="shared" si="51"/>
        <v/>
      </c>
    </row>
    <row r="257" spans="2:22" ht="130.5" customHeight="1" thickBot="1">
      <c r="B257" s="166" t="str">
        <f t="shared" si="60"/>
        <v/>
      </c>
      <c r="C257" s="87" t="s">
        <v>219</v>
      </c>
      <c r="D257" s="37" t="s">
        <v>220</v>
      </c>
      <c r="E257" s="37" t="s">
        <v>222</v>
      </c>
      <c r="F257" s="38" t="s">
        <v>221</v>
      </c>
      <c r="G257" s="89"/>
      <c r="H257" s="90"/>
      <c r="I257" s="90"/>
      <c r="J257" s="90"/>
      <c r="K257" s="91"/>
      <c r="L257" s="92"/>
      <c r="M257" s="93"/>
      <c r="O257" s="178" t="str">
        <f>IF(COUNTA(G257:M257)=0,"",IF(COUNTA(G257:M257)&lt;7,"Please fill in all cells in the row",""))</f>
        <v/>
      </c>
      <c r="P257" s="179" t="str">
        <f>IF(COUNTA(G257:M257)=0,"",IF(ISNUMBER(G257),IF(ISNUMBER(H257),IF(ISNUMBER(I257),IF(ISNUMBER(J257),IF(ISNUMBER(K257),"","Check Numberic Cell Values"),"Check Numberic Cell Values"),"Check Numberic Cell Values"),"Check Numberic Cell Values"),"Check Numberic Cell Values"))</f>
        <v/>
      </c>
      <c r="Q257" s="179" t="str">
        <f>IF(COUNTA(G257:M257)=0,"",IF(K257&gt;5,"Match Code must be between 1 and 5",IF(K257&lt;1,"Match Code must be between 1 and 5","")))</f>
        <v/>
      </c>
      <c r="R257" s="179" t="str">
        <f>IF(H257&lt;100,IF(I257&lt;100,IF(J257&lt;100,"","Warning: Check amount of hourly wages - may be too high"),"Warning: Check amount of hourly wage may be too high"),"Warning: Check amount of hourly wage may be too high")</f>
        <v/>
      </c>
      <c r="S257" s="179" t="str">
        <f>IF(I257&gt;0,IF(I257&gt;H257,"Lowest wage not less than or equal to average wage.",""),"")</f>
        <v/>
      </c>
      <c r="T257" s="179" t="str">
        <f>IF(J257&gt;=0,IF(J257&lt;H257,"Highest wage not greater than or equal to average wage.",""),"")</f>
        <v/>
      </c>
      <c r="U257" s="179" t="str">
        <f>IF(COUNTA(G257:M257)=0,"",IF(L257="h","",IF(L257="H","",IF(L257="s","",IF(L257="S",""," Value must be H or S - Is position hourly or salaried?")))))</f>
        <v/>
      </c>
      <c r="V257" s="180" t="str">
        <f t="shared" si="51"/>
        <v/>
      </c>
    </row>
    <row r="258" spans="2:22" ht="130.5" customHeight="1" thickBot="1">
      <c r="B258" s="166" t="str">
        <f t="shared" si="60"/>
        <v/>
      </c>
      <c r="C258" s="87" t="s">
        <v>219</v>
      </c>
      <c r="D258" s="37" t="s">
        <v>220</v>
      </c>
      <c r="E258" s="37" t="s">
        <v>222</v>
      </c>
      <c r="F258" s="38" t="s">
        <v>221</v>
      </c>
      <c r="G258" s="89"/>
      <c r="H258" s="90"/>
      <c r="I258" s="90"/>
      <c r="J258" s="90"/>
      <c r="K258" s="91"/>
      <c r="L258" s="92"/>
      <c r="M258" s="93"/>
      <c r="O258" s="178" t="str">
        <f t="shared" ref="O258:O277" si="61">IF(COUNTA(G258:M258)=0,"",IF(COUNTA(G258:M258)&lt;7,"Please fill in all cells in the row",""))</f>
        <v/>
      </c>
      <c r="P258" s="179" t="str">
        <f t="shared" ref="P258:P277" si="62">IF(COUNTA(G258:M258)=0,"",IF(ISNUMBER(G258),IF(ISNUMBER(H258),IF(ISNUMBER(I258),IF(ISNUMBER(J258),IF(ISNUMBER(K258),"","Check Numberic Cell Values"),"Check Numberic Cell Values"),"Check Numberic Cell Values"),"Check Numberic Cell Values"),"Check Numberic Cell Values"))</f>
        <v/>
      </c>
      <c r="Q258" s="179" t="str">
        <f t="shared" ref="Q258:Q277" si="63">IF(COUNTA(G258:M258)=0,"",IF(K258&gt;5,"Match Code must be between 1 and 5",IF(K258&lt;1,"Match Code must be between 1 and 5","")))</f>
        <v/>
      </c>
      <c r="R258" s="179" t="str">
        <f t="shared" ref="R258:R277" si="64">IF(H258&lt;100,IF(I258&lt;100,IF(J258&lt;100,"","Warning: Check amount of hourly wages - may be too high"),"Warning: Check amount of hourly wage may be too high"),"Warning: Check amount of hourly wage may be too high")</f>
        <v/>
      </c>
      <c r="S258" s="179" t="str">
        <f t="shared" ref="S258:S277" si="65">IF(I258&gt;0,IF(I258&gt;H258,"Lowest wage not less than or equal to average wage.",""),"")</f>
        <v/>
      </c>
      <c r="T258" s="179" t="str">
        <f t="shared" ref="T258:T277" si="66">IF(J258&gt;=0,IF(J258&lt;H258,"Highest wage not greater than or equal to average wage.",""),"")</f>
        <v/>
      </c>
      <c r="U258" s="179" t="str">
        <f t="shared" ref="U258:U277" si="67">IF(COUNTA(G258:M258)=0,"",IF(L258="h","",IF(L258="H","",IF(L258="s","",IF(L258="S",""," Value must be H or S - Is position hourly or salaried?")))))</f>
        <v/>
      </c>
      <c r="V258" s="180" t="str">
        <f t="shared" si="51"/>
        <v/>
      </c>
    </row>
    <row r="259" spans="2:22" ht="130.5" customHeight="1" thickBot="1">
      <c r="B259" s="166" t="str">
        <f t="shared" si="60"/>
        <v/>
      </c>
      <c r="C259" s="87" t="s">
        <v>219</v>
      </c>
      <c r="D259" s="37" t="s">
        <v>220</v>
      </c>
      <c r="E259" s="37" t="s">
        <v>222</v>
      </c>
      <c r="F259" s="38" t="s">
        <v>221</v>
      </c>
      <c r="G259" s="89"/>
      <c r="H259" s="90"/>
      <c r="I259" s="90"/>
      <c r="J259" s="90"/>
      <c r="K259" s="91"/>
      <c r="L259" s="92"/>
      <c r="M259" s="93"/>
      <c r="O259" s="178" t="str">
        <f t="shared" si="61"/>
        <v/>
      </c>
      <c r="P259" s="179" t="str">
        <f t="shared" si="62"/>
        <v/>
      </c>
      <c r="Q259" s="179" t="str">
        <f t="shared" si="63"/>
        <v/>
      </c>
      <c r="R259" s="179" t="str">
        <f t="shared" si="64"/>
        <v/>
      </c>
      <c r="S259" s="179" t="str">
        <f t="shared" si="65"/>
        <v/>
      </c>
      <c r="T259" s="179" t="str">
        <f t="shared" si="66"/>
        <v/>
      </c>
      <c r="U259" s="179" t="str">
        <f t="shared" si="67"/>
        <v/>
      </c>
      <c r="V259" s="180" t="str">
        <f t="shared" si="51"/>
        <v/>
      </c>
    </row>
    <row r="260" spans="2:22" ht="130.5" customHeight="1" thickBot="1">
      <c r="B260" s="166" t="str">
        <f t="shared" si="60"/>
        <v/>
      </c>
      <c r="C260" s="87" t="s">
        <v>219</v>
      </c>
      <c r="D260" s="37" t="s">
        <v>220</v>
      </c>
      <c r="E260" s="37" t="s">
        <v>222</v>
      </c>
      <c r="F260" s="38" t="s">
        <v>221</v>
      </c>
      <c r="G260" s="89"/>
      <c r="H260" s="90"/>
      <c r="I260" s="90"/>
      <c r="J260" s="90"/>
      <c r="K260" s="91"/>
      <c r="L260" s="92"/>
      <c r="M260" s="93"/>
      <c r="O260" s="178" t="str">
        <f t="shared" si="61"/>
        <v/>
      </c>
      <c r="P260" s="179" t="str">
        <f t="shared" si="62"/>
        <v/>
      </c>
      <c r="Q260" s="179" t="str">
        <f t="shared" si="63"/>
        <v/>
      </c>
      <c r="R260" s="179" t="str">
        <f t="shared" si="64"/>
        <v/>
      </c>
      <c r="S260" s="179" t="str">
        <f t="shared" si="65"/>
        <v/>
      </c>
      <c r="T260" s="179" t="str">
        <f t="shared" si="66"/>
        <v/>
      </c>
      <c r="U260" s="179" t="str">
        <f t="shared" si="67"/>
        <v/>
      </c>
      <c r="V260" s="180" t="str">
        <f t="shared" si="51"/>
        <v/>
      </c>
    </row>
    <row r="261" spans="2:22" ht="130.5" customHeight="1" thickBot="1">
      <c r="B261" s="166" t="str">
        <f t="shared" si="60"/>
        <v/>
      </c>
      <c r="C261" s="87" t="s">
        <v>219</v>
      </c>
      <c r="D261" s="37" t="s">
        <v>220</v>
      </c>
      <c r="E261" s="37" t="s">
        <v>222</v>
      </c>
      <c r="F261" s="38" t="s">
        <v>221</v>
      </c>
      <c r="G261" s="89"/>
      <c r="H261" s="90"/>
      <c r="I261" s="90"/>
      <c r="J261" s="90"/>
      <c r="K261" s="91"/>
      <c r="L261" s="92"/>
      <c r="M261" s="93"/>
      <c r="O261" s="178" t="str">
        <f t="shared" si="61"/>
        <v/>
      </c>
      <c r="P261" s="179" t="str">
        <f t="shared" si="62"/>
        <v/>
      </c>
      <c r="Q261" s="179" t="str">
        <f t="shared" si="63"/>
        <v/>
      </c>
      <c r="R261" s="179" t="str">
        <f t="shared" si="64"/>
        <v/>
      </c>
      <c r="S261" s="179" t="str">
        <f t="shared" si="65"/>
        <v/>
      </c>
      <c r="T261" s="179" t="str">
        <f t="shared" si="66"/>
        <v/>
      </c>
      <c r="U261" s="179" t="str">
        <f t="shared" si="67"/>
        <v/>
      </c>
      <c r="V261" s="180" t="str">
        <f t="shared" si="51"/>
        <v/>
      </c>
    </row>
    <row r="262" spans="2:22" ht="130.5" customHeight="1" thickBot="1">
      <c r="B262" s="166" t="str">
        <f t="shared" si="60"/>
        <v/>
      </c>
      <c r="C262" s="87" t="s">
        <v>219</v>
      </c>
      <c r="D262" s="37" t="s">
        <v>220</v>
      </c>
      <c r="E262" s="37" t="s">
        <v>222</v>
      </c>
      <c r="F262" s="38" t="s">
        <v>221</v>
      </c>
      <c r="G262" s="89"/>
      <c r="H262" s="90"/>
      <c r="I262" s="90"/>
      <c r="J262" s="90"/>
      <c r="K262" s="91"/>
      <c r="L262" s="92"/>
      <c r="M262" s="93"/>
      <c r="O262" s="178" t="str">
        <f t="shared" si="61"/>
        <v/>
      </c>
      <c r="P262" s="179" t="str">
        <f t="shared" si="62"/>
        <v/>
      </c>
      <c r="Q262" s="179" t="str">
        <f t="shared" si="63"/>
        <v/>
      </c>
      <c r="R262" s="179" t="str">
        <f t="shared" si="64"/>
        <v/>
      </c>
      <c r="S262" s="179" t="str">
        <f t="shared" si="65"/>
        <v/>
      </c>
      <c r="T262" s="179" t="str">
        <f t="shared" si="66"/>
        <v/>
      </c>
      <c r="U262" s="179" t="str">
        <f t="shared" si="67"/>
        <v/>
      </c>
      <c r="V262" s="180" t="str">
        <f t="shared" si="51"/>
        <v/>
      </c>
    </row>
    <row r="263" spans="2:22" ht="130.5" customHeight="1" thickBot="1">
      <c r="B263" s="166" t="str">
        <f t="shared" si="60"/>
        <v/>
      </c>
      <c r="C263" s="87" t="s">
        <v>219</v>
      </c>
      <c r="D263" s="37" t="s">
        <v>220</v>
      </c>
      <c r="E263" s="37" t="s">
        <v>222</v>
      </c>
      <c r="F263" s="38" t="s">
        <v>221</v>
      </c>
      <c r="G263" s="89"/>
      <c r="H263" s="90"/>
      <c r="I263" s="90"/>
      <c r="J263" s="90"/>
      <c r="K263" s="91"/>
      <c r="L263" s="92"/>
      <c r="M263" s="93"/>
      <c r="O263" s="178" t="str">
        <f t="shared" si="61"/>
        <v/>
      </c>
      <c r="P263" s="179" t="str">
        <f t="shared" si="62"/>
        <v/>
      </c>
      <c r="Q263" s="179" t="str">
        <f t="shared" si="63"/>
        <v/>
      </c>
      <c r="R263" s="179" t="str">
        <f t="shared" si="64"/>
        <v/>
      </c>
      <c r="S263" s="179" t="str">
        <f t="shared" si="65"/>
        <v/>
      </c>
      <c r="T263" s="179" t="str">
        <f t="shared" si="66"/>
        <v/>
      </c>
      <c r="U263" s="179" t="str">
        <f t="shared" si="67"/>
        <v/>
      </c>
      <c r="V263" s="180" t="str">
        <f t="shared" si="51"/>
        <v/>
      </c>
    </row>
    <row r="264" spans="2:22" ht="130.5" customHeight="1" thickBot="1">
      <c r="B264" s="166" t="str">
        <f t="shared" si="60"/>
        <v/>
      </c>
      <c r="C264" s="87" t="s">
        <v>219</v>
      </c>
      <c r="D264" s="37" t="s">
        <v>220</v>
      </c>
      <c r="E264" s="37" t="s">
        <v>222</v>
      </c>
      <c r="F264" s="38" t="s">
        <v>221</v>
      </c>
      <c r="G264" s="89"/>
      <c r="H264" s="90"/>
      <c r="I264" s="90"/>
      <c r="J264" s="90"/>
      <c r="K264" s="91"/>
      <c r="L264" s="92"/>
      <c r="M264" s="93"/>
      <c r="O264" s="178" t="str">
        <f t="shared" si="61"/>
        <v/>
      </c>
      <c r="P264" s="179" t="str">
        <f t="shared" si="62"/>
        <v/>
      </c>
      <c r="Q264" s="179" t="str">
        <f t="shared" si="63"/>
        <v/>
      </c>
      <c r="R264" s="179" t="str">
        <f t="shared" si="64"/>
        <v/>
      </c>
      <c r="S264" s="179" t="str">
        <f t="shared" si="65"/>
        <v/>
      </c>
      <c r="T264" s="179" t="str">
        <f t="shared" si="66"/>
        <v/>
      </c>
      <c r="U264" s="179" t="str">
        <f t="shared" si="67"/>
        <v/>
      </c>
      <c r="V264" s="180" t="str">
        <f t="shared" si="51"/>
        <v/>
      </c>
    </row>
    <row r="265" spans="2:22" ht="130.5" customHeight="1" thickBot="1">
      <c r="B265" s="166" t="str">
        <f t="shared" si="60"/>
        <v/>
      </c>
      <c r="C265" s="87" t="s">
        <v>219</v>
      </c>
      <c r="D265" s="37" t="s">
        <v>220</v>
      </c>
      <c r="E265" s="37" t="s">
        <v>222</v>
      </c>
      <c r="F265" s="38" t="s">
        <v>221</v>
      </c>
      <c r="G265" s="89"/>
      <c r="H265" s="90"/>
      <c r="I265" s="90"/>
      <c r="J265" s="90"/>
      <c r="K265" s="91"/>
      <c r="L265" s="92"/>
      <c r="M265" s="93"/>
      <c r="O265" s="178" t="str">
        <f t="shared" si="61"/>
        <v/>
      </c>
      <c r="P265" s="179" t="str">
        <f t="shared" si="62"/>
        <v/>
      </c>
      <c r="Q265" s="179" t="str">
        <f t="shared" si="63"/>
        <v/>
      </c>
      <c r="R265" s="179" t="str">
        <f t="shared" si="64"/>
        <v/>
      </c>
      <c r="S265" s="179" t="str">
        <f t="shared" si="65"/>
        <v/>
      </c>
      <c r="T265" s="179" t="str">
        <f t="shared" si="66"/>
        <v/>
      </c>
      <c r="U265" s="179" t="str">
        <f t="shared" si="67"/>
        <v/>
      </c>
      <c r="V265" s="180" t="str">
        <f t="shared" si="51"/>
        <v/>
      </c>
    </row>
    <row r="266" spans="2:22" ht="130.5" customHeight="1" thickBot="1">
      <c r="B266" s="166" t="str">
        <f t="shared" si="60"/>
        <v/>
      </c>
      <c r="C266" s="87" t="s">
        <v>219</v>
      </c>
      <c r="D266" s="37" t="s">
        <v>220</v>
      </c>
      <c r="E266" s="37" t="s">
        <v>222</v>
      </c>
      <c r="F266" s="38" t="s">
        <v>221</v>
      </c>
      <c r="G266" s="89"/>
      <c r="H266" s="90"/>
      <c r="I266" s="90"/>
      <c r="J266" s="90"/>
      <c r="K266" s="91"/>
      <c r="L266" s="92"/>
      <c r="M266" s="93"/>
      <c r="O266" s="178" t="str">
        <f t="shared" si="61"/>
        <v/>
      </c>
      <c r="P266" s="179" t="str">
        <f t="shared" si="62"/>
        <v/>
      </c>
      <c r="Q266" s="179" t="str">
        <f t="shared" si="63"/>
        <v/>
      </c>
      <c r="R266" s="179" t="str">
        <f t="shared" si="64"/>
        <v/>
      </c>
      <c r="S266" s="179" t="str">
        <f t="shared" si="65"/>
        <v/>
      </c>
      <c r="T266" s="179" t="str">
        <f t="shared" si="66"/>
        <v/>
      </c>
      <c r="U266" s="179" t="str">
        <f t="shared" si="67"/>
        <v/>
      </c>
      <c r="V266" s="180" t="str">
        <f t="shared" si="51"/>
        <v/>
      </c>
    </row>
    <row r="267" spans="2:22" ht="130.5" customHeight="1" thickBot="1">
      <c r="B267" s="166" t="str">
        <f t="shared" si="60"/>
        <v/>
      </c>
      <c r="C267" s="87" t="s">
        <v>219</v>
      </c>
      <c r="D267" s="37" t="s">
        <v>220</v>
      </c>
      <c r="E267" s="37" t="s">
        <v>222</v>
      </c>
      <c r="F267" s="38" t="s">
        <v>221</v>
      </c>
      <c r="G267" s="89"/>
      <c r="H267" s="90"/>
      <c r="I267" s="90"/>
      <c r="J267" s="90"/>
      <c r="K267" s="91"/>
      <c r="L267" s="92"/>
      <c r="M267" s="93"/>
      <c r="O267" s="178" t="str">
        <f t="shared" si="61"/>
        <v/>
      </c>
      <c r="P267" s="179" t="str">
        <f t="shared" si="62"/>
        <v/>
      </c>
      <c r="Q267" s="179" t="str">
        <f t="shared" si="63"/>
        <v/>
      </c>
      <c r="R267" s="179" t="str">
        <f t="shared" si="64"/>
        <v/>
      </c>
      <c r="S267" s="179" t="str">
        <f t="shared" si="65"/>
        <v/>
      </c>
      <c r="T267" s="179" t="str">
        <f t="shared" si="66"/>
        <v/>
      </c>
      <c r="U267" s="179" t="str">
        <f t="shared" si="67"/>
        <v/>
      </c>
      <c r="V267" s="180" t="str">
        <f t="shared" si="51"/>
        <v/>
      </c>
    </row>
    <row r="268" spans="2:22" ht="130.5" customHeight="1" thickBot="1">
      <c r="B268" s="166" t="str">
        <f t="shared" si="60"/>
        <v/>
      </c>
      <c r="C268" s="87" t="s">
        <v>219</v>
      </c>
      <c r="D268" s="37" t="s">
        <v>220</v>
      </c>
      <c r="E268" s="37" t="s">
        <v>222</v>
      </c>
      <c r="F268" s="38" t="s">
        <v>221</v>
      </c>
      <c r="G268" s="89"/>
      <c r="H268" s="90"/>
      <c r="I268" s="90"/>
      <c r="J268" s="90"/>
      <c r="K268" s="91"/>
      <c r="L268" s="92"/>
      <c r="M268" s="93"/>
      <c r="O268" s="178" t="str">
        <f t="shared" si="61"/>
        <v/>
      </c>
      <c r="P268" s="179" t="str">
        <f t="shared" si="62"/>
        <v/>
      </c>
      <c r="Q268" s="179" t="str">
        <f t="shared" si="63"/>
        <v/>
      </c>
      <c r="R268" s="179" t="str">
        <f t="shared" si="64"/>
        <v/>
      </c>
      <c r="S268" s="179" t="str">
        <f t="shared" si="65"/>
        <v/>
      </c>
      <c r="T268" s="179" t="str">
        <f t="shared" si="66"/>
        <v/>
      </c>
      <c r="U268" s="179" t="str">
        <f t="shared" si="67"/>
        <v/>
      </c>
      <c r="V268" s="180" t="str">
        <f t="shared" si="51"/>
        <v/>
      </c>
    </row>
    <row r="269" spans="2:22" ht="130.5" customHeight="1" thickBot="1">
      <c r="B269" s="166" t="str">
        <f t="shared" si="60"/>
        <v/>
      </c>
      <c r="C269" s="87" t="s">
        <v>219</v>
      </c>
      <c r="D269" s="37" t="s">
        <v>220</v>
      </c>
      <c r="E269" s="37" t="s">
        <v>222</v>
      </c>
      <c r="F269" s="38" t="s">
        <v>221</v>
      </c>
      <c r="G269" s="89"/>
      <c r="H269" s="90"/>
      <c r="I269" s="90"/>
      <c r="J269" s="90"/>
      <c r="K269" s="91"/>
      <c r="L269" s="92"/>
      <c r="M269" s="93"/>
      <c r="O269" s="178" t="str">
        <f t="shared" si="61"/>
        <v/>
      </c>
      <c r="P269" s="179" t="str">
        <f t="shared" si="62"/>
        <v/>
      </c>
      <c r="Q269" s="179" t="str">
        <f t="shared" si="63"/>
        <v/>
      </c>
      <c r="R269" s="179" t="str">
        <f t="shared" si="64"/>
        <v/>
      </c>
      <c r="S269" s="179" t="str">
        <f t="shared" si="65"/>
        <v/>
      </c>
      <c r="T269" s="179" t="str">
        <f t="shared" si="66"/>
        <v/>
      </c>
      <c r="U269" s="179" t="str">
        <f t="shared" si="67"/>
        <v/>
      </c>
      <c r="V269" s="180" t="str">
        <f t="shared" ref="V269:V277" si="68">IF(COUNTA(G269:M269)=0,"",IF(M269="b","",IF(M269="B","",IF(M269="i","",IF(M269="I",""," Value must be B or I - Does this include more than base pay? ")))))</f>
        <v/>
      </c>
    </row>
    <row r="270" spans="2:22" ht="130.5" customHeight="1" thickBot="1">
      <c r="B270" s="166" t="str">
        <f t="shared" si="60"/>
        <v/>
      </c>
      <c r="C270" s="87" t="s">
        <v>219</v>
      </c>
      <c r="D270" s="37" t="s">
        <v>220</v>
      </c>
      <c r="E270" s="37" t="s">
        <v>222</v>
      </c>
      <c r="F270" s="38" t="s">
        <v>221</v>
      </c>
      <c r="G270" s="89"/>
      <c r="H270" s="90"/>
      <c r="I270" s="90"/>
      <c r="J270" s="90"/>
      <c r="K270" s="91"/>
      <c r="L270" s="92"/>
      <c r="M270" s="93"/>
      <c r="O270" s="178" t="str">
        <f t="shared" si="61"/>
        <v/>
      </c>
      <c r="P270" s="179" t="str">
        <f t="shared" si="62"/>
        <v/>
      </c>
      <c r="Q270" s="179" t="str">
        <f t="shared" si="63"/>
        <v/>
      </c>
      <c r="R270" s="179" t="str">
        <f t="shared" si="64"/>
        <v/>
      </c>
      <c r="S270" s="179" t="str">
        <f t="shared" si="65"/>
        <v/>
      </c>
      <c r="T270" s="179" t="str">
        <f t="shared" si="66"/>
        <v/>
      </c>
      <c r="U270" s="179" t="str">
        <f t="shared" si="67"/>
        <v/>
      </c>
      <c r="V270" s="180" t="str">
        <f t="shared" si="68"/>
        <v/>
      </c>
    </row>
    <row r="271" spans="2:22" ht="130.5" customHeight="1" thickBot="1">
      <c r="B271" s="166" t="str">
        <f t="shared" si="60"/>
        <v/>
      </c>
      <c r="C271" s="87" t="s">
        <v>219</v>
      </c>
      <c r="D271" s="37" t="s">
        <v>220</v>
      </c>
      <c r="E271" s="37" t="s">
        <v>222</v>
      </c>
      <c r="F271" s="38" t="s">
        <v>221</v>
      </c>
      <c r="G271" s="89"/>
      <c r="H271" s="90"/>
      <c r="I271" s="90"/>
      <c r="J271" s="90"/>
      <c r="K271" s="91"/>
      <c r="L271" s="92"/>
      <c r="M271" s="93"/>
      <c r="O271" s="178" t="str">
        <f t="shared" si="61"/>
        <v/>
      </c>
      <c r="P271" s="179" t="str">
        <f t="shared" si="62"/>
        <v/>
      </c>
      <c r="Q271" s="179" t="str">
        <f t="shared" si="63"/>
        <v/>
      </c>
      <c r="R271" s="179" t="str">
        <f t="shared" si="64"/>
        <v/>
      </c>
      <c r="S271" s="179" t="str">
        <f t="shared" si="65"/>
        <v/>
      </c>
      <c r="T271" s="179" t="str">
        <f t="shared" si="66"/>
        <v/>
      </c>
      <c r="U271" s="179" t="str">
        <f t="shared" si="67"/>
        <v/>
      </c>
      <c r="V271" s="180" t="str">
        <f t="shared" si="68"/>
        <v/>
      </c>
    </row>
    <row r="272" spans="2:22" ht="130.5" customHeight="1" thickBot="1">
      <c r="B272" s="166" t="str">
        <f t="shared" si="60"/>
        <v/>
      </c>
      <c r="C272" s="87" t="s">
        <v>219</v>
      </c>
      <c r="D272" s="37" t="s">
        <v>220</v>
      </c>
      <c r="E272" s="37" t="s">
        <v>222</v>
      </c>
      <c r="F272" s="38" t="s">
        <v>221</v>
      </c>
      <c r="G272" s="89"/>
      <c r="H272" s="90"/>
      <c r="I272" s="90"/>
      <c r="J272" s="90"/>
      <c r="K272" s="91"/>
      <c r="L272" s="92"/>
      <c r="M272" s="93"/>
      <c r="O272" s="178" t="str">
        <f t="shared" si="61"/>
        <v/>
      </c>
      <c r="P272" s="179" t="str">
        <f t="shared" si="62"/>
        <v/>
      </c>
      <c r="Q272" s="179" t="str">
        <f t="shared" si="63"/>
        <v/>
      </c>
      <c r="R272" s="179" t="str">
        <f t="shared" si="64"/>
        <v/>
      </c>
      <c r="S272" s="179" t="str">
        <f t="shared" si="65"/>
        <v/>
      </c>
      <c r="T272" s="179" t="str">
        <f t="shared" si="66"/>
        <v/>
      </c>
      <c r="U272" s="179" t="str">
        <f t="shared" si="67"/>
        <v/>
      </c>
      <c r="V272" s="180" t="str">
        <f t="shared" si="68"/>
        <v/>
      </c>
    </row>
    <row r="273" spans="2:22" ht="130.5" customHeight="1" thickBot="1">
      <c r="B273" s="166" t="str">
        <f t="shared" si="60"/>
        <v/>
      </c>
      <c r="C273" s="87" t="s">
        <v>219</v>
      </c>
      <c r="D273" s="37" t="s">
        <v>220</v>
      </c>
      <c r="E273" s="37" t="s">
        <v>222</v>
      </c>
      <c r="F273" s="38" t="s">
        <v>221</v>
      </c>
      <c r="G273" s="89"/>
      <c r="H273" s="90"/>
      <c r="I273" s="90"/>
      <c r="J273" s="90"/>
      <c r="K273" s="91"/>
      <c r="L273" s="92"/>
      <c r="M273" s="93"/>
      <c r="O273" s="178" t="str">
        <f t="shared" si="61"/>
        <v/>
      </c>
      <c r="P273" s="179" t="str">
        <f t="shared" si="62"/>
        <v/>
      </c>
      <c r="Q273" s="179" t="str">
        <f t="shared" si="63"/>
        <v/>
      </c>
      <c r="R273" s="179" t="str">
        <f t="shared" si="64"/>
        <v/>
      </c>
      <c r="S273" s="179" t="str">
        <f t="shared" si="65"/>
        <v/>
      </c>
      <c r="T273" s="179" t="str">
        <f t="shared" si="66"/>
        <v/>
      </c>
      <c r="U273" s="179" t="str">
        <f t="shared" si="67"/>
        <v/>
      </c>
      <c r="V273" s="180" t="str">
        <f t="shared" si="68"/>
        <v/>
      </c>
    </row>
    <row r="274" spans="2:22" ht="130.5" customHeight="1" thickBot="1">
      <c r="B274" s="166" t="str">
        <f t="shared" si="60"/>
        <v/>
      </c>
      <c r="C274" s="87" t="s">
        <v>219</v>
      </c>
      <c r="D274" s="37" t="s">
        <v>220</v>
      </c>
      <c r="E274" s="37" t="s">
        <v>222</v>
      </c>
      <c r="F274" s="38" t="s">
        <v>221</v>
      </c>
      <c r="G274" s="89"/>
      <c r="H274" s="90"/>
      <c r="I274" s="90"/>
      <c r="J274" s="90"/>
      <c r="K274" s="91"/>
      <c r="L274" s="92"/>
      <c r="M274" s="93"/>
      <c r="O274" s="178" t="str">
        <f t="shared" si="61"/>
        <v/>
      </c>
      <c r="P274" s="179" t="str">
        <f t="shared" si="62"/>
        <v/>
      </c>
      <c r="Q274" s="179" t="str">
        <f t="shared" si="63"/>
        <v/>
      </c>
      <c r="R274" s="179" t="str">
        <f t="shared" si="64"/>
        <v/>
      </c>
      <c r="S274" s="179" t="str">
        <f t="shared" si="65"/>
        <v/>
      </c>
      <c r="T274" s="179" t="str">
        <f t="shared" si="66"/>
        <v/>
      </c>
      <c r="U274" s="179" t="str">
        <f t="shared" si="67"/>
        <v/>
      </c>
      <c r="V274" s="180" t="str">
        <f t="shared" si="68"/>
        <v/>
      </c>
    </row>
    <row r="275" spans="2:22" ht="130.5" customHeight="1" thickBot="1">
      <c r="B275" s="166" t="str">
        <f t="shared" si="60"/>
        <v/>
      </c>
      <c r="C275" s="87" t="s">
        <v>219</v>
      </c>
      <c r="D275" s="37" t="s">
        <v>220</v>
      </c>
      <c r="E275" s="37" t="s">
        <v>222</v>
      </c>
      <c r="F275" s="38" t="s">
        <v>221</v>
      </c>
      <c r="G275" s="89"/>
      <c r="H275" s="90"/>
      <c r="I275" s="90"/>
      <c r="J275" s="90"/>
      <c r="K275" s="91"/>
      <c r="L275" s="92"/>
      <c r="M275" s="93"/>
      <c r="O275" s="178" t="str">
        <f t="shared" si="61"/>
        <v/>
      </c>
      <c r="P275" s="179" t="str">
        <f t="shared" si="62"/>
        <v/>
      </c>
      <c r="Q275" s="179" t="str">
        <f t="shared" si="63"/>
        <v/>
      </c>
      <c r="R275" s="179" t="str">
        <f t="shared" si="64"/>
        <v/>
      </c>
      <c r="S275" s="179" t="str">
        <f t="shared" si="65"/>
        <v/>
      </c>
      <c r="T275" s="179" t="str">
        <f t="shared" si="66"/>
        <v/>
      </c>
      <c r="U275" s="179" t="str">
        <f t="shared" si="67"/>
        <v/>
      </c>
      <c r="V275" s="180" t="str">
        <f t="shared" si="68"/>
        <v/>
      </c>
    </row>
    <row r="276" spans="2:22" ht="130.5" customHeight="1" thickBot="1">
      <c r="B276" s="166" t="str">
        <f t="shared" si="60"/>
        <v/>
      </c>
      <c r="C276" s="87" t="s">
        <v>219</v>
      </c>
      <c r="D276" s="37" t="s">
        <v>220</v>
      </c>
      <c r="E276" s="37" t="s">
        <v>222</v>
      </c>
      <c r="F276" s="38" t="s">
        <v>221</v>
      </c>
      <c r="G276" s="89"/>
      <c r="H276" s="90"/>
      <c r="I276" s="90"/>
      <c r="J276" s="90"/>
      <c r="K276" s="91"/>
      <c r="L276" s="92"/>
      <c r="M276" s="93"/>
      <c r="O276" s="178" t="str">
        <f t="shared" si="61"/>
        <v/>
      </c>
      <c r="P276" s="179" t="str">
        <f t="shared" si="62"/>
        <v/>
      </c>
      <c r="Q276" s="179" t="str">
        <f t="shared" si="63"/>
        <v/>
      </c>
      <c r="R276" s="179" t="str">
        <f t="shared" si="64"/>
        <v/>
      </c>
      <c r="S276" s="179" t="str">
        <f t="shared" si="65"/>
        <v/>
      </c>
      <c r="T276" s="179" t="str">
        <f t="shared" si="66"/>
        <v/>
      </c>
      <c r="U276" s="179" t="str">
        <f t="shared" si="67"/>
        <v/>
      </c>
      <c r="V276" s="180" t="str">
        <f t="shared" si="68"/>
        <v/>
      </c>
    </row>
    <row r="277" spans="2:22" ht="130.5" customHeight="1" thickBot="1">
      <c r="B277" s="166" t="str">
        <f t="shared" si="60"/>
        <v/>
      </c>
      <c r="C277" s="88" t="s">
        <v>219</v>
      </c>
      <c r="D277" s="40" t="s">
        <v>220</v>
      </c>
      <c r="E277" s="40" t="s">
        <v>222</v>
      </c>
      <c r="F277" s="41" t="s">
        <v>221</v>
      </c>
      <c r="G277" s="89"/>
      <c r="H277" s="90"/>
      <c r="I277" s="90"/>
      <c r="J277" s="90"/>
      <c r="K277" s="91"/>
      <c r="L277" s="92"/>
      <c r="M277" s="93"/>
      <c r="O277" s="178" t="str">
        <f t="shared" si="61"/>
        <v/>
      </c>
      <c r="P277" s="179" t="str">
        <f t="shared" si="62"/>
        <v/>
      </c>
      <c r="Q277" s="179" t="str">
        <f t="shared" si="63"/>
        <v/>
      </c>
      <c r="R277" s="179" t="str">
        <f t="shared" si="64"/>
        <v/>
      </c>
      <c r="S277" s="179" t="str">
        <f t="shared" si="65"/>
        <v/>
      </c>
      <c r="T277" s="179" t="str">
        <f t="shared" si="66"/>
        <v/>
      </c>
      <c r="U277" s="179" t="str">
        <f t="shared" si="67"/>
        <v/>
      </c>
      <c r="V277" s="180" t="str">
        <f t="shared" si="68"/>
        <v/>
      </c>
    </row>
    <row r="278" spans="2:22" customFormat="1" ht="29.25" customHeight="1">
      <c r="B278" s="5"/>
      <c r="C278" s="7"/>
      <c r="D278" s="147"/>
      <c r="G278" s="84"/>
      <c r="H278" s="85"/>
      <c r="I278" s="85"/>
      <c r="J278" s="85"/>
      <c r="K278" s="84"/>
      <c r="L278" s="86"/>
      <c r="M278" s="86"/>
      <c r="O278" s="181"/>
      <c r="P278" s="181"/>
      <c r="Q278" s="181"/>
      <c r="R278" s="182"/>
      <c r="S278" s="181"/>
      <c r="T278" s="181"/>
      <c r="U278" s="181"/>
      <c r="V278" s="181"/>
    </row>
    <row r="279" spans="2:22" customFormat="1" ht="29.25" customHeight="1">
      <c r="B279" s="5"/>
      <c r="C279" s="7"/>
      <c r="D279" s="147"/>
      <c r="G279" s="84"/>
      <c r="H279" s="85"/>
      <c r="I279" s="85"/>
      <c r="J279" s="85"/>
      <c r="K279" s="84"/>
      <c r="L279" s="86"/>
      <c r="M279" s="86"/>
      <c r="O279" s="181"/>
      <c r="P279" s="181"/>
      <c r="Q279" s="181"/>
      <c r="R279" s="182"/>
      <c r="S279" s="181"/>
      <c r="T279" s="181"/>
      <c r="U279" s="181"/>
      <c r="V279" s="181"/>
    </row>
    <row r="280" spans="2:22" customFormat="1" ht="29.25" customHeight="1">
      <c r="B280" s="5"/>
      <c r="C280" s="7"/>
      <c r="D280" s="147"/>
      <c r="G280" s="84"/>
      <c r="H280" s="85"/>
      <c r="I280" s="85"/>
      <c r="J280" s="85"/>
      <c r="K280" s="84"/>
      <c r="L280" s="86"/>
      <c r="M280" s="86"/>
      <c r="O280" s="181"/>
      <c r="P280" s="181"/>
      <c r="Q280" s="181"/>
      <c r="R280" s="182"/>
      <c r="S280" s="181"/>
      <c r="T280" s="181"/>
      <c r="U280" s="181"/>
      <c r="V280" s="181"/>
    </row>
    <row r="281" spans="2:22" customFormat="1" ht="29.25" customHeight="1">
      <c r="B281" s="5"/>
      <c r="C281" s="7"/>
      <c r="D281" s="147"/>
      <c r="G281" s="84"/>
      <c r="H281" s="85"/>
      <c r="I281" s="85"/>
      <c r="J281" s="85"/>
      <c r="K281" s="84"/>
      <c r="L281" s="86"/>
      <c r="M281" s="86"/>
      <c r="O281" s="181"/>
      <c r="P281" s="181"/>
      <c r="Q281" s="181"/>
      <c r="R281" s="182"/>
      <c r="S281" s="181"/>
      <c r="T281" s="181"/>
      <c r="U281" s="181"/>
      <c r="V281" s="181"/>
    </row>
    <row r="282" spans="2:22" customFormat="1" ht="29.25" customHeight="1">
      <c r="B282" s="5"/>
      <c r="C282" s="7"/>
      <c r="D282" s="147"/>
      <c r="G282" s="84"/>
      <c r="H282" s="85"/>
      <c r="I282" s="85"/>
      <c r="J282" s="85"/>
      <c r="K282" s="84"/>
      <c r="L282" s="86"/>
      <c r="M282" s="86"/>
      <c r="O282" s="181"/>
      <c r="P282" s="181"/>
      <c r="Q282" s="181"/>
      <c r="R282" s="182"/>
      <c r="S282" s="181"/>
      <c r="T282" s="181"/>
      <c r="U282" s="181"/>
      <c r="V282" s="181"/>
    </row>
    <row r="283" spans="2:22" customFormat="1" ht="29.25" customHeight="1">
      <c r="B283" s="5"/>
      <c r="C283" s="7"/>
      <c r="D283" s="147"/>
      <c r="G283" s="84"/>
      <c r="H283" s="85"/>
      <c r="I283" s="85"/>
      <c r="J283" s="85"/>
      <c r="K283" s="84"/>
      <c r="L283" s="86"/>
      <c r="M283" s="86"/>
      <c r="O283" s="181"/>
      <c r="P283" s="181"/>
      <c r="Q283" s="181"/>
      <c r="R283" s="182"/>
      <c r="S283" s="181"/>
      <c r="T283" s="181"/>
      <c r="U283" s="181"/>
      <c r="V283" s="181"/>
    </row>
    <row r="284" spans="2:22" customFormat="1" ht="29.25" customHeight="1">
      <c r="B284" s="5"/>
      <c r="C284" s="7"/>
      <c r="D284" s="147"/>
      <c r="G284" s="84"/>
      <c r="H284" s="85"/>
      <c r="I284" s="85"/>
      <c r="J284" s="85"/>
      <c r="K284" s="84"/>
      <c r="L284" s="86"/>
      <c r="M284" s="86"/>
      <c r="O284" s="181"/>
      <c r="P284" s="181"/>
      <c r="Q284" s="181"/>
      <c r="R284" s="182"/>
      <c r="S284" s="181"/>
      <c r="T284" s="181"/>
      <c r="U284" s="181"/>
      <c r="V284" s="181"/>
    </row>
    <row r="285" spans="2:22" customFormat="1" ht="29.25" customHeight="1">
      <c r="B285" s="5"/>
      <c r="C285" s="7"/>
      <c r="D285" s="147"/>
      <c r="G285" s="84"/>
      <c r="H285" s="85"/>
      <c r="I285" s="85"/>
      <c r="J285" s="85"/>
      <c r="K285" s="84"/>
      <c r="L285" s="86"/>
      <c r="M285" s="86"/>
      <c r="O285" s="181"/>
      <c r="P285" s="181"/>
      <c r="Q285" s="181"/>
      <c r="R285" s="182"/>
      <c r="S285" s="181"/>
      <c r="T285" s="181"/>
      <c r="U285" s="181"/>
      <c r="V285" s="181"/>
    </row>
    <row r="286" spans="2:22" customFormat="1" ht="29.25" customHeight="1">
      <c r="B286" s="5"/>
      <c r="C286" s="7"/>
      <c r="D286" s="147"/>
      <c r="G286" s="84"/>
      <c r="H286" s="85"/>
      <c r="I286" s="85"/>
      <c r="J286" s="85"/>
      <c r="K286" s="84"/>
      <c r="L286" s="86"/>
      <c r="M286" s="86"/>
      <c r="O286" s="181"/>
      <c r="P286" s="181"/>
      <c r="Q286" s="181"/>
      <c r="R286" s="182"/>
      <c r="S286" s="181"/>
      <c r="T286" s="181"/>
      <c r="U286" s="181"/>
      <c r="V286" s="181"/>
    </row>
    <row r="287" spans="2:22" customFormat="1" ht="29.25" customHeight="1">
      <c r="B287" s="5"/>
      <c r="C287" s="7"/>
      <c r="D287" s="147"/>
      <c r="G287" s="84"/>
      <c r="H287" s="85"/>
      <c r="I287" s="85"/>
      <c r="J287" s="85"/>
      <c r="K287" s="84"/>
      <c r="L287" s="86"/>
      <c r="M287" s="86"/>
      <c r="O287" s="181"/>
      <c r="P287" s="181"/>
      <c r="Q287" s="181"/>
      <c r="R287" s="182"/>
      <c r="S287" s="181"/>
      <c r="T287" s="181"/>
      <c r="U287" s="181"/>
      <c r="V287" s="181"/>
    </row>
    <row r="288" spans="2:22" customFormat="1" ht="29.25" customHeight="1">
      <c r="B288" s="5"/>
      <c r="C288" s="7"/>
      <c r="D288" s="147"/>
      <c r="G288" s="84"/>
      <c r="H288" s="85"/>
      <c r="I288" s="85"/>
      <c r="J288" s="85"/>
      <c r="K288" s="84"/>
      <c r="L288" s="86"/>
      <c r="M288" s="86"/>
      <c r="O288" s="181"/>
      <c r="P288" s="181"/>
      <c r="Q288" s="181"/>
      <c r="R288" s="182"/>
      <c r="S288" s="181"/>
      <c r="T288" s="181"/>
      <c r="U288" s="181"/>
      <c r="V288" s="181"/>
    </row>
    <row r="289" spans="2:22" customFormat="1" ht="29.25" customHeight="1">
      <c r="B289" s="5"/>
      <c r="C289" s="7"/>
      <c r="D289" s="147"/>
      <c r="G289" s="84"/>
      <c r="H289" s="85"/>
      <c r="I289" s="85"/>
      <c r="J289" s="85"/>
      <c r="K289" s="84"/>
      <c r="L289" s="86"/>
      <c r="M289" s="86"/>
      <c r="O289" s="181"/>
      <c r="P289" s="181"/>
      <c r="Q289" s="181"/>
      <c r="R289" s="182"/>
      <c r="S289" s="181"/>
      <c r="T289" s="181"/>
      <c r="U289" s="181"/>
      <c r="V289" s="181"/>
    </row>
    <row r="290" spans="2:22" customFormat="1" ht="29.25" customHeight="1">
      <c r="B290" s="5"/>
      <c r="C290" s="7"/>
      <c r="D290" s="147"/>
      <c r="G290" s="84"/>
      <c r="H290" s="85"/>
      <c r="I290" s="85"/>
      <c r="J290" s="85"/>
      <c r="K290" s="84"/>
      <c r="L290" s="86"/>
      <c r="M290" s="86"/>
      <c r="O290" s="181"/>
      <c r="P290" s="181"/>
      <c r="Q290" s="181"/>
      <c r="R290" s="182"/>
      <c r="S290" s="181"/>
      <c r="T290" s="181"/>
      <c r="U290" s="181"/>
      <c r="V290" s="181"/>
    </row>
    <row r="291" spans="2:22" customFormat="1" ht="29.25" customHeight="1">
      <c r="B291" s="5"/>
      <c r="C291" s="7"/>
      <c r="D291" s="147"/>
      <c r="G291" s="84"/>
      <c r="H291" s="85"/>
      <c r="I291" s="85"/>
      <c r="J291" s="85"/>
      <c r="K291" s="84"/>
      <c r="L291" s="86"/>
      <c r="M291" s="86"/>
      <c r="O291" s="181"/>
      <c r="P291" s="181"/>
      <c r="Q291" s="181"/>
      <c r="R291" s="182"/>
      <c r="S291" s="181"/>
      <c r="T291" s="181"/>
      <c r="U291" s="181"/>
      <c r="V291" s="181"/>
    </row>
    <row r="292" spans="2:22" customFormat="1" ht="29.25" customHeight="1">
      <c r="B292" s="5"/>
      <c r="C292" s="7"/>
      <c r="D292" s="147"/>
      <c r="G292" s="84"/>
      <c r="H292" s="85"/>
      <c r="I292" s="85"/>
      <c r="J292" s="85"/>
      <c r="K292" s="84"/>
      <c r="L292" s="86"/>
      <c r="M292" s="86"/>
      <c r="O292" s="181"/>
      <c r="P292" s="181"/>
      <c r="Q292" s="181"/>
      <c r="R292" s="182"/>
      <c r="S292" s="181"/>
      <c r="T292" s="181"/>
      <c r="U292" s="181"/>
      <c r="V292" s="181"/>
    </row>
    <row r="293" spans="2:22" customFormat="1" ht="29.25" customHeight="1">
      <c r="B293" s="5"/>
      <c r="C293" s="7"/>
      <c r="D293" s="147"/>
      <c r="G293" s="84"/>
      <c r="H293" s="85"/>
      <c r="I293" s="85"/>
      <c r="J293" s="85"/>
      <c r="K293" s="84"/>
      <c r="L293" s="86"/>
      <c r="M293" s="86"/>
      <c r="O293" s="181"/>
      <c r="P293" s="181"/>
      <c r="Q293" s="181"/>
      <c r="R293" s="182"/>
      <c r="S293" s="181"/>
      <c r="T293" s="181"/>
      <c r="U293" s="181"/>
      <c r="V293" s="181"/>
    </row>
    <row r="294" spans="2:22" customFormat="1" ht="29.25" customHeight="1">
      <c r="B294" s="5"/>
      <c r="C294" s="7"/>
      <c r="D294" s="147"/>
      <c r="G294" s="84"/>
      <c r="H294" s="85"/>
      <c r="I294" s="85"/>
      <c r="J294" s="85"/>
      <c r="K294" s="84"/>
      <c r="L294" s="86"/>
      <c r="M294" s="86"/>
      <c r="O294" s="181"/>
      <c r="P294" s="181"/>
      <c r="Q294" s="181"/>
      <c r="R294" s="182"/>
      <c r="S294" s="181"/>
      <c r="T294" s="181"/>
      <c r="U294" s="181"/>
      <c r="V294" s="181"/>
    </row>
    <row r="295" spans="2:22" customFormat="1" ht="29.25" customHeight="1">
      <c r="B295" s="5"/>
      <c r="C295" s="7"/>
      <c r="D295" s="147"/>
      <c r="G295" s="84"/>
      <c r="H295" s="85"/>
      <c r="I295" s="85"/>
      <c r="J295" s="85"/>
      <c r="K295" s="84"/>
      <c r="L295" s="86"/>
      <c r="M295" s="86"/>
      <c r="O295" s="181"/>
      <c r="P295" s="181"/>
      <c r="Q295" s="181"/>
      <c r="R295" s="182"/>
      <c r="S295" s="181"/>
      <c r="T295" s="181"/>
      <c r="U295" s="181"/>
      <c r="V295" s="181"/>
    </row>
    <row r="296" spans="2:22" customFormat="1" ht="29.25" customHeight="1">
      <c r="B296" s="5"/>
      <c r="C296" s="7"/>
      <c r="D296" s="147"/>
      <c r="G296" s="84"/>
      <c r="H296" s="85"/>
      <c r="I296" s="85"/>
      <c r="J296" s="85"/>
      <c r="K296" s="84"/>
      <c r="L296" s="86"/>
      <c r="M296" s="86"/>
      <c r="O296" s="181"/>
      <c r="P296" s="181"/>
      <c r="Q296" s="181"/>
      <c r="R296" s="182"/>
      <c r="S296" s="181"/>
      <c r="T296" s="181"/>
      <c r="U296" s="181"/>
      <c r="V296" s="181"/>
    </row>
    <row r="297" spans="2:22" customFormat="1" ht="29.25" customHeight="1">
      <c r="B297" s="5"/>
      <c r="C297" s="7"/>
      <c r="D297" s="147"/>
      <c r="G297" s="84"/>
      <c r="H297" s="85"/>
      <c r="I297" s="85"/>
      <c r="J297" s="85"/>
      <c r="K297" s="84"/>
      <c r="L297" s="86"/>
      <c r="M297" s="86"/>
      <c r="O297" s="181"/>
      <c r="P297" s="181"/>
      <c r="Q297" s="181"/>
      <c r="R297" s="182"/>
      <c r="S297" s="181"/>
      <c r="T297" s="181"/>
      <c r="U297" s="181"/>
      <c r="V297" s="181"/>
    </row>
    <row r="298" spans="2:22" customFormat="1" ht="29.25" customHeight="1">
      <c r="B298" s="5"/>
      <c r="C298" s="7"/>
      <c r="D298" s="147"/>
      <c r="G298" s="84"/>
      <c r="H298" s="85"/>
      <c r="I298" s="85"/>
      <c r="J298" s="85"/>
      <c r="K298" s="84"/>
      <c r="L298" s="86"/>
      <c r="M298" s="86"/>
      <c r="O298" s="181"/>
      <c r="P298" s="181"/>
      <c r="Q298" s="181"/>
      <c r="R298" s="182"/>
      <c r="S298" s="181"/>
      <c r="T298" s="181"/>
      <c r="U298" s="181"/>
      <c r="V298" s="181"/>
    </row>
    <row r="299" spans="2:22" customFormat="1" ht="29.25" customHeight="1">
      <c r="B299" s="5"/>
      <c r="C299" s="7"/>
      <c r="D299" s="147"/>
      <c r="G299" s="84"/>
      <c r="H299" s="85"/>
      <c r="I299" s="85"/>
      <c r="J299" s="85"/>
      <c r="K299" s="84"/>
      <c r="L299" s="86"/>
      <c r="M299" s="86"/>
      <c r="O299" s="181"/>
      <c r="P299" s="181"/>
      <c r="Q299" s="181"/>
      <c r="R299" s="182"/>
      <c r="S299" s="181"/>
      <c r="T299" s="181"/>
      <c r="U299" s="181"/>
      <c r="V299" s="181"/>
    </row>
    <row r="300" spans="2:22" customFormat="1" ht="29.25" customHeight="1">
      <c r="B300" s="5"/>
      <c r="C300" s="7"/>
      <c r="D300" s="147"/>
      <c r="G300" s="84"/>
      <c r="H300" s="85"/>
      <c r="I300" s="85"/>
      <c r="J300" s="85"/>
      <c r="K300" s="84"/>
      <c r="L300" s="86"/>
      <c r="M300" s="86"/>
      <c r="O300" s="181"/>
      <c r="P300" s="181"/>
      <c r="Q300" s="181"/>
      <c r="R300" s="182"/>
      <c r="S300" s="181"/>
      <c r="T300" s="181"/>
      <c r="U300" s="181"/>
      <c r="V300" s="181"/>
    </row>
    <row r="301" spans="2:22" customFormat="1" ht="29.25" customHeight="1">
      <c r="B301" s="5"/>
      <c r="C301" s="7"/>
      <c r="D301" s="147"/>
      <c r="G301" s="84"/>
      <c r="H301" s="85"/>
      <c r="I301" s="85"/>
      <c r="J301" s="85"/>
      <c r="K301" s="84"/>
      <c r="L301" s="86"/>
      <c r="M301" s="86"/>
      <c r="O301" s="181"/>
      <c r="P301" s="181"/>
      <c r="Q301" s="181"/>
      <c r="R301" s="182"/>
      <c r="S301" s="181"/>
      <c r="T301" s="181"/>
      <c r="U301" s="181"/>
      <c r="V301" s="181"/>
    </row>
    <row r="302" spans="2:22" customFormat="1" ht="29.25" customHeight="1">
      <c r="B302" s="5"/>
      <c r="C302" s="7"/>
      <c r="D302" s="147"/>
      <c r="G302" s="84"/>
      <c r="H302" s="85"/>
      <c r="I302" s="85"/>
      <c r="J302" s="85"/>
      <c r="K302" s="84"/>
      <c r="L302" s="86"/>
      <c r="M302" s="86"/>
      <c r="O302" s="181"/>
      <c r="P302" s="181"/>
      <c r="Q302" s="181"/>
      <c r="R302" s="182"/>
      <c r="S302" s="181"/>
      <c r="T302" s="181"/>
      <c r="U302" s="181"/>
      <c r="V302" s="181"/>
    </row>
    <row r="303" spans="2:22" customFormat="1" ht="29.25" customHeight="1">
      <c r="B303" s="5"/>
      <c r="C303" s="7"/>
      <c r="D303" s="147"/>
      <c r="G303" s="84"/>
      <c r="H303" s="85"/>
      <c r="I303" s="85"/>
      <c r="J303" s="85"/>
      <c r="K303" s="84"/>
      <c r="L303" s="86"/>
      <c r="M303" s="86"/>
      <c r="O303" s="181"/>
      <c r="P303" s="181"/>
      <c r="Q303" s="181"/>
      <c r="R303" s="182"/>
      <c r="S303" s="181"/>
      <c r="T303" s="181"/>
      <c r="U303" s="181"/>
      <c r="V303" s="181"/>
    </row>
    <row r="304" spans="2:22" customFormat="1" ht="29.25" customHeight="1">
      <c r="B304" s="5"/>
      <c r="C304" s="7"/>
      <c r="D304" s="147"/>
      <c r="G304" s="84"/>
      <c r="H304" s="85"/>
      <c r="I304" s="85"/>
      <c r="J304" s="85"/>
      <c r="K304" s="84"/>
      <c r="L304" s="86"/>
      <c r="M304" s="86"/>
      <c r="O304" s="181"/>
      <c r="P304" s="181"/>
      <c r="Q304" s="181"/>
      <c r="R304" s="182"/>
      <c r="S304" s="181"/>
      <c r="T304" s="181"/>
      <c r="U304" s="181"/>
      <c r="V304" s="181"/>
    </row>
    <row r="305" spans="2:22" customFormat="1" ht="29.25" customHeight="1">
      <c r="B305" s="5"/>
      <c r="C305" s="7"/>
      <c r="D305" s="147"/>
      <c r="G305" s="84"/>
      <c r="H305" s="85"/>
      <c r="I305" s="85"/>
      <c r="J305" s="85"/>
      <c r="K305" s="84"/>
      <c r="L305" s="86"/>
      <c r="M305" s="86"/>
      <c r="O305" s="181"/>
      <c r="P305" s="181"/>
      <c r="Q305" s="181"/>
      <c r="R305" s="182"/>
      <c r="S305" s="181"/>
      <c r="T305" s="181"/>
      <c r="U305" s="181"/>
      <c r="V305" s="181"/>
    </row>
    <row r="306" spans="2:22" customFormat="1" ht="29.25" customHeight="1">
      <c r="B306" s="5"/>
      <c r="C306" s="7"/>
      <c r="D306" s="147"/>
      <c r="G306" s="84"/>
      <c r="H306" s="85"/>
      <c r="I306" s="85"/>
      <c r="J306" s="85"/>
      <c r="K306" s="84"/>
      <c r="L306" s="86"/>
      <c r="M306" s="86"/>
      <c r="O306" s="181"/>
      <c r="P306" s="181"/>
      <c r="Q306" s="181"/>
      <c r="R306" s="182"/>
      <c r="S306" s="181"/>
      <c r="T306" s="181"/>
      <c r="U306" s="181"/>
      <c r="V306" s="181"/>
    </row>
    <row r="307" spans="2:22" customFormat="1" ht="29.25" customHeight="1">
      <c r="B307" s="5"/>
      <c r="C307" s="7"/>
      <c r="D307" s="147"/>
      <c r="G307" s="84"/>
      <c r="H307" s="85"/>
      <c r="I307" s="85"/>
      <c r="J307" s="85"/>
      <c r="K307" s="84"/>
      <c r="L307" s="86"/>
      <c r="M307" s="86"/>
      <c r="O307" s="181"/>
      <c r="P307" s="181"/>
      <c r="Q307" s="181"/>
      <c r="R307" s="182"/>
      <c r="S307" s="181"/>
      <c r="T307" s="181"/>
      <c r="U307" s="181"/>
      <c r="V307" s="181"/>
    </row>
    <row r="308" spans="2:22" customFormat="1" ht="29.25" customHeight="1">
      <c r="B308" s="5"/>
      <c r="C308" s="7"/>
      <c r="D308" s="147"/>
      <c r="G308" s="84"/>
      <c r="H308" s="85"/>
      <c r="I308" s="85"/>
      <c r="J308" s="85"/>
      <c r="K308" s="84"/>
      <c r="L308" s="86"/>
      <c r="M308" s="86"/>
      <c r="O308" s="181"/>
      <c r="P308" s="181"/>
      <c r="Q308" s="181"/>
      <c r="R308" s="182"/>
      <c r="S308" s="181"/>
      <c r="T308" s="181"/>
      <c r="U308" s="181"/>
      <c r="V308" s="181"/>
    </row>
    <row r="309" spans="2:22" customFormat="1" ht="29.25" customHeight="1">
      <c r="B309" s="5"/>
      <c r="C309" s="7"/>
      <c r="D309" s="147"/>
      <c r="G309" s="84"/>
      <c r="H309" s="85"/>
      <c r="I309" s="85"/>
      <c r="J309" s="85"/>
      <c r="K309" s="84"/>
      <c r="L309" s="86"/>
      <c r="M309" s="86"/>
      <c r="O309" s="181"/>
      <c r="P309" s="181"/>
      <c r="Q309" s="181"/>
      <c r="R309" s="182"/>
      <c r="S309" s="181"/>
      <c r="T309" s="181"/>
      <c r="U309" s="181"/>
      <c r="V309" s="181"/>
    </row>
    <row r="310" spans="2:22" customFormat="1" ht="29.25" customHeight="1">
      <c r="B310" s="5"/>
      <c r="C310" s="7"/>
      <c r="D310" s="147"/>
      <c r="G310" s="84"/>
      <c r="H310" s="85"/>
      <c r="I310" s="85"/>
      <c r="J310" s="85"/>
      <c r="K310" s="84"/>
      <c r="L310" s="86"/>
      <c r="M310" s="86"/>
      <c r="O310" s="181"/>
      <c r="P310" s="181"/>
      <c r="Q310" s="181"/>
      <c r="R310" s="182"/>
      <c r="S310" s="181"/>
      <c r="T310" s="181"/>
      <c r="U310" s="181"/>
      <c r="V310" s="181"/>
    </row>
    <row r="311" spans="2:22" customFormat="1" ht="29.25" customHeight="1">
      <c r="B311" s="5"/>
      <c r="C311" s="7"/>
      <c r="D311" s="147"/>
      <c r="G311" s="84"/>
      <c r="H311" s="85"/>
      <c r="I311" s="85"/>
      <c r="J311" s="85"/>
      <c r="K311" s="84"/>
      <c r="L311" s="86"/>
      <c r="M311" s="86"/>
      <c r="O311" s="181"/>
      <c r="P311" s="181"/>
      <c r="Q311" s="181"/>
      <c r="R311" s="182"/>
      <c r="S311" s="181"/>
      <c r="T311" s="181"/>
      <c r="U311" s="181"/>
      <c r="V311" s="181"/>
    </row>
    <row r="312" spans="2:22" customFormat="1" ht="29.25" customHeight="1">
      <c r="B312" s="5"/>
      <c r="C312" s="7"/>
      <c r="D312" s="147"/>
      <c r="G312" s="84"/>
      <c r="H312" s="85"/>
      <c r="I312" s="85"/>
      <c r="J312" s="85"/>
      <c r="K312" s="84"/>
      <c r="L312" s="86"/>
      <c r="M312" s="86"/>
      <c r="O312" s="181"/>
      <c r="P312" s="181"/>
      <c r="Q312" s="181"/>
      <c r="R312" s="182"/>
      <c r="S312" s="181"/>
      <c r="T312" s="181"/>
      <c r="U312" s="181"/>
      <c r="V312" s="181"/>
    </row>
    <row r="313" spans="2:22" customFormat="1" ht="29.25" customHeight="1">
      <c r="B313" s="5"/>
      <c r="C313" s="7"/>
      <c r="D313" s="147"/>
      <c r="G313" s="84"/>
      <c r="H313" s="85"/>
      <c r="I313" s="85"/>
      <c r="J313" s="85"/>
      <c r="K313" s="84"/>
      <c r="L313" s="86"/>
      <c r="M313" s="86"/>
      <c r="O313" s="181"/>
      <c r="P313" s="181"/>
      <c r="Q313" s="181"/>
      <c r="R313" s="182"/>
      <c r="S313" s="181"/>
      <c r="T313" s="181"/>
      <c r="U313" s="181"/>
      <c r="V313" s="181"/>
    </row>
    <row r="314" spans="2:22" customFormat="1" ht="29.25" customHeight="1">
      <c r="B314" s="5"/>
      <c r="C314" s="7"/>
      <c r="D314" s="147"/>
      <c r="G314" s="84"/>
      <c r="H314" s="85"/>
      <c r="I314" s="85"/>
      <c r="J314" s="85"/>
      <c r="K314" s="84"/>
      <c r="L314" s="86"/>
      <c r="M314" s="86"/>
      <c r="O314" s="181"/>
      <c r="P314" s="181"/>
      <c r="Q314" s="181"/>
      <c r="R314" s="182"/>
      <c r="S314" s="181"/>
      <c r="T314" s="181"/>
      <c r="U314" s="181"/>
      <c r="V314" s="181"/>
    </row>
    <row r="315" spans="2:22" customFormat="1" ht="29.25" customHeight="1">
      <c r="B315" s="5"/>
      <c r="C315" s="7"/>
      <c r="D315" s="147"/>
      <c r="G315" s="84"/>
      <c r="H315" s="85"/>
      <c r="I315" s="85"/>
      <c r="J315" s="85"/>
      <c r="K315" s="84"/>
      <c r="L315" s="86"/>
      <c r="M315" s="86"/>
      <c r="O315" s="181"/>
      <c r="P315" s="181"/>
      <c r="Q315" s="181"/>
      <c r="R315" s="182"/>
      <c r="S315" s="181"/>
      <c r="T315" s="181"/>
      <c r="U315" s="181"/>
      <c r="V315" s="181"/>
    </row>
    <row r="316" spans="2:22" customFormat="1" ht="29.25" customHeight="1">
      <c r="B316" s="5"/>
      <c r="C316" s="7"/>
      <c r="D316" s="147"/>
      <c r="G316" s="84"/>
      <c r="H316" s="85"/>
      <c r="I316" s="85"/>
      <c r="J316" s="85"/>
      <c r="K316" s="84"/>
      <c r="L316" s="86"/>
      <c r="M316" s="86"/>
      <c r="O316" s="181"/>
      <c r="P316" s="181"/>
      <c r="Q316" s="181"/>
      <c r="R316" s="182"/>
      <c r="S316" s="181"/>
      <c r="T316" s="181"/>
      <c r="U316" s="181"/>
      <c r="V316" s="181"/>
    </row>
    <row r="317" spans="2:22" customFormat="1" ht="29.25" customHeight="1">
      <c r="B317" s="5"/>
      <c r="C317" s="7"/>
      <c r="D317" s="147"/>
      <c r="G317" s="84"/>
      <c r="H317" s="85"/>
      <c r="I317" s="85"/>
      <c r="J317" s="85"/>
      <c r="K317" s="84"/>
      <c r="L317" s="86"/>
      <c r="M317" s="86"/>
      <c r="O317" s="181"/>
      <c r="P317" s="181"/>
      <c r="Q317" s="181"/>
      <c r="R317" s="182"/>
      <c r="S317" s="181"/>
      <c r="T317" s="181"/>
      <c r="U317" s="181"/>
      <c r="V317" s="181"/>
    </row>
    <row r="318" spans="2:22" customFormat="1" ht="29.25" customHeight="1">
      <c r="B318" s="5"/>
      <c r="C318" s="7"/>
      <c r="D318" s="147"/>
      <c r="G318" s="84"/>
      <c r="H318" s="85"/>
      <c r="I318" s="85"/>
      <c r="J318" s="85"/>
      <c r="K318" s="84"/>
      <c r="L318" s="86"/>
      <c r="M318" s="86"/>
      <c r="O318" s="181"/>
      <c r="P318" s="181"/>
      <c r="Q318" s="181"/>
      <c r="R318" s="182"/>
      <c r="S318" s="181"/>
      <c r="T318" s="181"/>
      <c r="U318" s="181"/>
      <c r="V318" s="181"/>
    </row>
    <row r="319" spans="2:22" customFormat="1" ht="29.25" customHeight="1">
      <c r="B319" s="5"/>
      <c r="C319" s="7"/>
      <c r="D319" s="147"/>
      <c r="G319" s="84"/>
      <c r="H319" s="85"/>
      <c r="I319" s="85"/>
      <c r="J319" s="85"/>
      <c r="K319" s="84"/>
      <c r="L319" s="86"/>
      <c r="M319" s="86"/>
      <c r="O319" s="181"/>
      <c r="P319" s="181"/>
      <c r="Q319" s="181"/>
      <c r="R319" s="182"/>
      <c r="S319" s="181"/>
      <c r="T319" s="181"/>
      <c r="U319" s="181"/>
      <c r="V319" s="181"/>
    </row>
    <row r="320" spans="2:22" customFormat="1" ht="29.25" customHeight="1">
      <c r="B320" s="5"/>
      <c r="C320" s="7"/>
      <c r="D320" s="147"/>
      <c r="G320" s="84"/>
      <c r="H320" s="85"/>
      <c r="I320" s="85"/>
      <c r="J320" s="85"/>
      <c r="K320" s="84"/>
      <c r="L320" s="86"/>
      <c r="M320" s="86"/>
      <c r="O320" s="181"/>
      <c r="P320" s="181"/>
      <c r="Q320" s="181"/>
      <c r="R320" s="182"/>
      <c r="S320" s="181"/>
      <c r="T320" s="181"/>
      <c r="U320" s="181"/>
      <c r="V320" s="181"/>
    </row>
    <row r="321" spans="2:22" customFormat="1" ht="29.25" customHeight="1">
      <c r="B321" s="5"/>
      <c r="C321" s="7"/>
      <c r="D321" s="147"/>
      <c r="G321" s="84"/>
      <c r="H321" s="85"/>
      <c r="I321" s="85"/>
      <c r="J321" s="85"/>
      <c r="K321" s="84"/>
      <c r="L321" s="86"/>
      <c r="M321" s="86"/>
      <c r="O321" s="181"/>
      <c r="P321" s="181"/>
      <c r="Q321" s="181"/>
      <c r="R321" s="182"/>
      <c r="S321" s="181"/>
      <c r="T321" s="181"/>
      <c r="U321" s="181"/>
      <c r="V321" s="181"/>
    </row>
    <row r="322" spans="2:22" customFormat="1" ht="29.25" customHeight="1">
      <c r="B322" s="5"/>
      <c r="C322" s="7"/>
      <c r="D322" s="147"/>
      <c r="G322" s="84"/>
      <c r="H322" s="85"/>
      <c r="I322" s="85"/>
      <c r="J322" s="85"/>
      <c r="K322" s="84"/>
      <c r="L322" s="86"/>
      <c r="M322" s="86"/>
      <c r="O322" s="181"/>
      <c r="P322" s="181"/>
      <c r="Q322" s="181"/>
      <c r="R322" s="182"/>
      <c r="S322" s="181"/>
      <c r="T322" s="181"/>
      <c r="U322" s="181"/>
      <c r="V322" s="181"/>
    </row>
    <row r="323" spans="2:22" customFormat="1" ht="29.25" customHeight="1">
      <c r="B323" s="5"/>
      <c r="C323" s="7"/>
      <c r="D323" s="147"/>
      <c r="G323" s="84"/>
      <c r="H323" s="85"/>
      <c r="I323" s="85"/>
      <c r="J323" s="85"/>
      <c r="K323" s="84"/>
      <c r="L323" s="86"/>
      <c r="M323" s="86"/>
      <c r="O323" s="181"/>
      <c r="P323" s="181"/>
      <c r="Q323" s="181"/>
      <c r="R323" s="182"/>
      <c r="S323" s="181"/>
      <c r="T323" s="181"/>
      <c r="U323" s="181"/>
      <c r="V323" s="181"/>
    </row>
    <row r="324" spans="2:22" customFormat="1" ht="29.25" customHeight="1">
      <c r="B324" s="5"/>
      <c r="C324" s="7"/>
      <c r="D324" s="147"/>
      <c r="G324" s="84"/>
      <c r="H324" s="85"/>
      <c r="I324" s="85"/>
      <c r="J324" s="85"/>
      <c r="K324" s="84"/>
      <c r="L324" s="86"/>
      <c r="M324" s="86"/>
      <c r="O324" s="181"/>
      <c r="P324" s="181"/>
      <c r="Q324" s="181"/>
      <c r="R324" s="182"/>
      <c r="S324" s="181"/>
      <c r="T324" s="181"/>
      <c r="U324" s="181"/>
      <c r="V324" s="181"/>
    </row>
    <row r="325" spans="2:22" customFormat="1" ht="29.25" customHeight="1">
      <c r="B325" s="5"/>
      <c r="C325" s="7"/>
      <c r="D325" s="147"/>
      <c r="G325" s="84"/>
      <c r="H325" s="85"/>
      <c r="I325" s="85"/>
      <c r="J325" s="85"/>
      <c r="K325" s="84"/>
      <c r="L325" s="86"/>
      <c r="M325" s="86"/>
      <c r="O325" s="181"/>
      <c r="P325" s="181"/>
      <c r="Q325" s="181"/>
      <c r="R325" s="182"/>
      <c r="S325" s="181"/>
      <c r="T325" s="181"/>
      <c r="U325" s="181"/>
      <c r="V325" s="181"/>
    </row>
    <row r="326" spans="2:22" customFormat="1" ht="29.25" customHeight="1">
      <c r="B326" s="5"/>
      <c r="C326" s="7"/>
      <c r="D326" s="147"/>
      <c r="G326" s="84"/>
      <c r="H326" s="85"/>
      <c r="I326" s="85"/>
      <c r="J326" s="85"/>
      <c r="K326" s="84"/>
      <c r="L326" s="86"/>
      <c r="M326" s="86"/>
      <c r="O326" s="181"/>
      <c r="P326" s="181"/>
      <c r="Q326" s="181"/>
      <c r="R326" s="182"/>
      <c r="S326" s="181"/>
      <c r="T326" s="181"/>
      <c r="U326" s="181"/>
      <c r="V326" s="181"/>
    </row>
    <row r="327" spans="2:22" customFormat="1" ht="29.25" customHeight="1">
      <c r="B327" s="5"/>
      <c r="C327" s="7"/>
      <c r="D327" s="147"/>
      <c r="G327" s="84"/>
      <c r="H327" s="85"/>
      <c r="I327" s="85"/>
      <c r="J327" s="85"/>
      <c r="K327" s="84"/>
      <c r="L327" s="86"/>
      <c r="M327" s="86"/>
      <c r="O327" s="181"/>
      <c r="P327" s="181"/>
      <c r="Q327" s="181"/>
      <c r="R327" s="182"/>
      <c r="S327" s="181"/>
      <c r="T327" s="181"/>
      <c r="U327" s="181"/>
      <c r="V327" s="181"/>
    </row>
    <row r="328" spans="2:22" customFormat="1" ht="29.25" customHeight="1">
      <c r="B328" s="5"/>
      <c r="C328" s="7"/>
      <c r="D328" s="147"/>
      <c r="G328" s="84"/>
      <c r="H328" s="85"/>
      <c r="I328" s="85"/>
      <c r="J328" s="85"/>
      <c r="K328" s="84"/>
      <c r="L328" s="86"/>
      <c r="M328" s="86"/>
      <c r="O328" s="181"/>
      <c r="P328" s="181"/>
      <c r="Q328" s="181"/>
      <c r="R328" s="182"/>
      <c r="S328" s="181"/>
      <c r="T328" s="181"/>
      <c r="U328" s="181"/>
      <c r="V328" s="181"/>
    </row>
    <row r="329" spans="2:22" customFormat="1" ht="29.25" customHeight="1">
      <c r="B329" s="5"/>
      <c r="C329" s="7"/>
      <c r="D329" s="147"/>
      <c r="G329" s="84"/>
      <c r="H329" s="85"/>
      <c r="I329" s="85"/>
      <c r="J329" s="85"/>
      <c r="K329" s="84"/>
      <c r="L329" s="86"/>
      <c r="M329" s="86"/>
      <c r="O329" s="181"/>
      <c r="P329" s="181"/>
      <c r="Q329" s="181"/>
      <c r="R329" s="182"/>
      <c r="S329" s="181"/>
      <c r="T329" s="181"/>
      <c r="U329" s="181"/>
      <c r="V329" s="181"/>
    </row>
    <row r="330" spans="2:22" customFormat="1" ht="29.25" customHeight="1">
      <c r="B330" s="5"/>
      <c r="C330" s="7"/>
      <c r="D330" s="147"/>
      <c r="G330" s="84"/>
      <c r="H330" s="85"/>
      <c r="I330" s="85"/>
      <c r="J330" s="85"/>
      <c r="K330" s="84"/>
      <c r="L330" s="86"/>
      <c r="M330" s="86"/>
      <c r="O330" s="181"/>
      <c r="P330" s="181"/>
      <c r="Q330" s="181"/>
      <c r="R330" s="182"/>
      <c r="S330" s="181"/>
      <c r="T330" s="181"/>
      <c r="U330" s="181"/>
      <c r="V330" s="181"/>
    </row>
    <row r="331" spans="2:22" customFormat="1" ht="29.25" customHeight="1">
      <c r="B331" s="5"/>
      <c r="C331" s="7"/>
      <c r="D331" s="147"/>
      <c r="G331" s="84"/>
      <c r="H331" s="85"/>
      <c r="I331" s="85"/>
      <c r="J331" s="85"/>
      <c r="K331" s="84"/>
      <c r="L331" s="86"/>
      <c r="M331" s="86"/>
      <c r="O331" s="181"/>
      <c r="P331" s="181"/>
      <c r="Q331" s="181"/>
      <c r="R331" s="182"/>
      <c r="S331" s="181"/>
      <c r="T331" s="181"/>
      <c r="U331" s="181"/>
      <c r="V331" s="181"/>
    </row>
    <row r="332" spans="2:22" customFormat="1" ht="29.25" customHeight="1">
      <c r="B332" s="5"/>
      <c r="C332" s="7"/>
      <c r="D332" s="147"/>
      <c r="G332" s="84"/>
      <c r="H332" s="85"/>
      <c r="I332" s="85"/>
      <c r="J332" s="85"/>
      <c r="K332" s="84"/>
      <c r="L332" s="86"/>
      <c r="M332" s="86"/>
      <c r="O332" s="181"/>
      <c r="P332" s="181"/>
      <c r="Q332" s="181"/>
      <c r="R332" s="182"/>
      <c r="S332" s="181"/>
      <c r="T332" s="181"/>
      <c r="U332" s="181"/>
      <c r="V332" s="181"/>
    </row>
    <row r="333" spans="2:22" customFormat="1" ht="29.25" customHeight="1">
      <c r="B333" s="5"/>
      <c r="C333" s="7"/>
      <c r="D333" s="147"/>
      <c r="G333" s="84"/>
      <c r="H333" s="85"/>
      <c r="I333" s="85"/>
      <c r="J333" s="85"/>
      <c r="K333" s="84"/>
      <c r="L333" s="86"/>
      <c r="M333" s="86"/>
      <c r="O333" s="181"/>
      <c r="P333" s="181"/>
      <c r="Q333" s="181"/>
      <c r="R333" s="182"/>
      <c r="S333" s="181"/>
      <c r="T333" s="181"/>
      <c r="U333" s="181"/>
      <c r="V333" s="181"/>
    </row>
    <row r="334" spans="2:22" customFormat="1" ht="29.25" customHeight="1">
      <c r="B334" s="5"/>
      <c r="C334" s="7"/>
      <c r="D334" s="147"/>
      <c r="G334" s="84"/>
      <c r="H334" s="85"/>
      <c r="I334" s="85"/>
      <c r="J334" s="85"/>
      <c r="K334" s="84"/>
      <c r="L334" s="86"/>
      <c r="M334" s="86"/>
      <c r="O334" s="181"/>
      <c r="P334" s="181"/>
      <c r="Q334" s="181"/>
      <c r="R334" s="182"/>
      <c r="S334" s="181"/>
      <c r="T334" s="181"/>
      <c r="U334" s="181"/>
      <c r="V334" s="181"/>
    </row>
    <row r="335" spans="2:22" customFormat="1" ht="29.25" customHeight="1">
      <c r="B335" s="5"/>
      <c r="C335" s="7"/>
      <c r="D335" s="147"/>
      <c r="G335" s="84"/>
      <c r="H335" s="85"/>
      <c r="I335" s="85"/>
      <c r="J335" s="85"/>
      <c r="K335" s="84"/>
      <c r="L335" s="86"/>
      <c r="M335" s="86"/>
      <c r="O335" s="181"/>
      <c r="P335" s="181"/>
      <c r="Q335" s="181"/>
      <c r="R335" s="182"/>
      <c r="S335" s="181"/>
      <c r="T335" s="181"/>
      <c r="U335" s="181"/>
      <c r="V335" s="181"/>
    </row>
    <row r="336" spans="2:22" customFormat="1" ht="29.25" customHeight="1">
      <c r="B336" s="5"/>
      <c r="C336" s="7"/>
      <c r="D336" s="147"/>
      <c r="G336" s="84"/>
      <c r="H336" s="85"/>
      <c r="I336" s="85"/>
      <c r="J336" s="85"/>
      <c r="K336" s="84"/>
      <c r="L336" s="86"/>
      <c r="M336" s="86"/>
      <c r="O336" s="181"/>
      <c r="P336" s="181"/>
      <c r="Q336" s="181"/>
      <c r="R336" s="182"/>
      <c r="S336" s="181"/>
      <c r="T336" s="181"/>
      <c r="U336" s="181"/>
      <c r="V336" s="181"/>
    </row>
    <row r="337" spans="2:22" customFormat="1" ht="29.25" customHeight="1">
      <c r="B337" s="5"/>
      <c r="C337" s="7"/>
      <c r="D337" s="147"/>
      <c r="G337" s="84"/>
      <c r="H337" s="85"/>
      <c r="I337" s="85"/>
      <c r="J337" s="85"/>
      <c r="K337" s="84"/>
      <c r="L337" s="86"/>
      <c r="M337" s="86"/>
      <c r="O337" s="181"/>
      <c r="P337" s="181"/>
      <c r="Q337" s="181"/>
      <c r="R337" s="182"/>
      <c r="S337" s="181"/>
      <c r="T337" s="181"/>
      <c r="U337" s="181"/>
      <c r="V337" s="181"/>
    </row>
    <row r="338" spans="2:22" customFormat="1" ht="29.25" customHeight="1">
      <c r="B338" s="5"/>
      <c r="C338" s="7"/>
      <c r="D338" s="147"/>
      <c r="G338" s="84"/>
      <c r="H338" s="85"/>
      <c r="I338" s="85"/>
      <c r="J338" s="85"/>
      <c r="K338" s="84"/>
      <c r="L338" s="86"/>
      <c r="M338" s="86"/>
      <c r="O338" s="181"/>
      <c r="P338" s="181"/>
      <c r="Q338" s="181"/>
      <c r="R338" s="182"/>
      <c r="S338" s="181"/>
      <c r="T338" s="181"/>
      <c r="U338" s="181"/>
      <c r="V338" s="181"/>
    </row>
    <row r="339" spans="2:22" customFormat="1" ht="29.25" customHeight="1">
      <c r="B339" s="5"/>
      <c r="C339" s="7"/>
      <c r="D339" s="147"/>
      <c r="G339" s="84"/>
      <c r="H339" s="85"/>
      <c r="I339" s="85"/>
      <c r="J339" s="85"/>
      <c r="K339" s="84"/>
      <c r="L339" s="86"/>
      <c r="M339" s="86"/>
      <c r="O339" s="181"/>
      <c r="P339" s="181"/>
      <c r="Q339" s="181"/>
      <c r="R339" s="182"/>
      <c r="S339" s="181"/>
      <c r="T339" s="181"/>
      <c r="U339" s="181"/>
      <c r="V339" s="181"/>
    </row>
    <row r="340" spans="2:22" customFormat="1" ht="29.25" customHeight="1">
      <c r="B340" s="5"/>
      <c r="C340" s="7"/>
      <c r="D340" s="147"/>
      <c r="G340" s="84"/>
      <c r="H340" s="85"/>
      <c r="I340" s="85"/>
      <c r="J340" s="85"/>
      <c r="K340" s="84"/>
      <c r="L340" s="86"/>
      <c r="M340" s="86"/>
      <c r="O340" s="181"/>
      <c r="P340" s="181"/>
      <c r="Q340" s="181"/>
      <c r="R340" s="182"/>
      <c r="S340" s="181"/>
      <c r="T340" s="181"/>
      <c r="U340" s="181"/>
      <c r="V340" s="181"/>
    </row>
    <row r="341" spans="2:22" customFormat="1" ht="29.25" customHeight="1">
      <c r="B341" s="5"/>
      <c r="C341" s="7"/>
      <c r="D341" s="147"/>
      <c r="G341" s="84"/>
      <c r="H341" s="85"/>
      <c r="I341" s="85"/>
      <c r="J341" s="85"/>
      <c r="K341" s="84"/>
      <c r="L341" s="86"/>
      <c r="M341" s="86"/>
      <c r="O341" s="181"/>
      <c r="P341" s="181"/>
      <c r="Q341" s="181"/>
      <c r="R341" s="182"/>
      <c r="S341" s="181"/>
      <c r="T341" s="181"/>
      <c r="U341" s="181"/>
      <c r="V341" s="181"/>
    </row>
    <row r="342" spans="2:22" customFormat="1" ht="29.25" customHeight="1">
      <c r="B342" s="5"/>
      <c r="C342" s="7"/>
      <c r="D342" s="147"/>
      <c r="G342" s="84"/>
      <c r="H342" s="85"/>
      <c r="I342" s="85"/>
      <c r="J342" s="85"/>
      <c r="K342" s="84"/>
      <c r="L342" s="86"/>
      <c r="M342" s="86"/>
      <c r="O342" s="181"/>
      <c r="P342" s="181"/>
      <c r="Q342" s="181"/>
      <c r="R342" s="182"/>
      <c r="S342" s="181"/>
      <c r="T342" s="181"/>
      <c r="U342" s="181"/>
      <c r="V342" s="181"/>
    </row>
    <row r="343" spans="2:22" customFormat="1" ht="29.25" customHeight="1">
      <c r="B343" s="5"/>
      <c r="C343" s="7"/>
      <c r="D343" s="147"/>
      <c r="G343" s="84"/>
      <c r="H343" s="85"/>
      <c r="I343" s="85"/>
      <c r="J343" s="85"/>
      <c r="K343" s="84"/>
      <c r="L343" s="86"/>
      <c r="M343" s="86"/>
      <c r="O343" s="181"/>
      <c r="P343" s="181"/>
      <c r="Q343" s="181"/>
      <c r="R343" s="182"/>
      <c r="S343" s="181"/>
      <c r="T343" s="181"/>
      <c r="U343" s="181"/>
      <c r="V343" s="181"/>
    </row>
    <row r="344" spans="2:22" customFormat="1" ht="29.25" customHeight="1">
      <c r="B344" s="5"/>
      <c r="C344" s="7"/>
      <c r="D344" s="147"/>
      <c r="G344" s="84"/>
      <c r="H344" s="85"/>
      <c r="I344" s="85"/>
      <c r="J344" s="85"/>
      <c r="K344" s="84"/>
      <c r="L344" s="86"/>
      <c r="M344" s="86"/>
      <c r="O344" s="181"/>
      <c r="P344" s="181"/>
      <c r="Q344" s="181"/>
      <c r="R344" s="182"/>
      <c r="S344" s="181"/>
      <c r="T344" s="181"/>
      <c r="U344" s="181"/>
      <c r="V344" s="181"/>
    </row>
    <row r="345" spans="2:22" customFormat="1" ht="29.25" customHeight="1">
      <c r="B345" s="5"/>
      <c r="C345" s="7"/>
      <c r="D345" s="147"/>
      <c r="G345" s="84"/>
      <c r="H345" s="85"/>
      <c r="I345" s="85"/>
      <c r="J345" s="85"/>
      <c r="K345" s="84"/>
      <c r="L345" s="86"/>
      <c r="M345" s="86"/>
      <c r="O345" s="181"/>
      <c r="P345" s="181"/>
      <c r="Q345" s="181"/>
      <c r="R345" s="182"/>
      <c r="S345" s="181"/>
      <c r="T345" s="181"/>
      <c r="U345" s="181"/>
      <c r="V345" s="181"/>
    </row>
    <row r="346" spans="2:22" customFormat="1" ht="29.25" customHeight="1">
      <c r="B346" s="5"/>
      <c r="C346" s="7"/>
      <c r="D346" s="147"/>
      <c r="G346" s="84"/>
      <c r="H346" s="85"/>
      <c r="I346" s="85"/>
      <c r="J346" s="85"/>
      <c r="K346" s="84"/>
      <c r="L346" s="86"/>
      <c r="M346" s="86"/>
      <c r="O346" s="181"/>
      <c r="P346" s="181"/>
      <c r="Q346" s="181"/>
      <c r="R346" s="182"/>
      <c r="S346" s="181"/>
      <c r="T346" s="181"/>
      <c r="U346" s="181"/>
      <c r="V346" s="181"/>
    </row>
    <row r="347" spans="2:22" customFormat="1" ht="29.25" customHeight="1">
      <c r="B347" s="5"/>
      <c r="C347" s="7"/>
      <c r="D347" s="147"/>
      <c r="G347" s="84"/>
      <c r="H347" s="85"/>
      <c r="I347" s="85"/>
      <c r="J347" s="85"/>
      <c r="K347" s="84"/>
      <c r="L347" s="86"/>
      <c r="M347" s="86"/>
      <c r="O347" s="181"/>
      <c r="P347" s="181"/>
      <c r="Q347" s="181"/>
      <c r="R347" s="182"/>
      <c r="S347" s="181"/>
      <c r="T347" s="181"/>
      <c r="U347" s="181"/>
      <c r="V347" s="181"/>
    </row>
    <row r="348" spans="2:22" customFormat="1" ht="29.25" customHeight="1">
      <c r="B348" s="5"/>
      <c r="C348" s="7"/>
      <c r="D348" s="147"/>
      <c r="G348" s="84"/>
      <c r="H348" s="85"/>
      <c r="I348" s="85"/>
      <c r="J348" s="85"/>
      <c r="K348" s="84"/>
      <c r="L348" s="86"/>
      <c r="M348" s="86"/>
      <c r="O348" s="181"/>
      <c r="P348" s="181"/>
      <c r="Q348" s="181"/>
      <c r="R348" s="182"/>
      <c r="S348" s="181"/>
      <c r="T348" s="181"/>
      <c r="U348" s="181"/>
      <c r="V348" s="181"/>
    </row>
    <row r="349" spans="2:22" customFormat="1" ht="29.25" customHeight="1">
      <c r="B349" s="5"/>
      <c r="C349" s="7"/>
      <c r="D349" s="147"/>
      <c r="G349" s="84"/>
      <c r="H349" s="85"/>
      <c r="I349" s="85"/>
      <c r="J349" s="85"/>
      <c r="K349" s="84"/>
      <c r="L349" s="86"/>
      <c r="M349" s="86"/>
      <c r="O349" s="181"/>
      <c r="P349" s="181"/>
      <c r="Q349" s="181"/>
      <c r="R349" s="182"/>
      <c r="S349" s="181"/>
      <c r="T349" s="181"/>
      <c r="U349" s="181"/>
      <c r="V349" s="181"/>
    </row>
    <row r="350" spans="2:22" customFormat="1" ht="29.25" customHeight="1">
      <c r="B350" s="5"/>
      <c r="C350" s="7"/>
      <c r="D350" s="147"/>
      <c r="G350" s="84"/>
      <c r="H350" s="85"/>
      <c r="I350" s="85"/>
      <c r="J350" s="85"/>
      <c r="K350" s="84"/>
      <c r="L350" s="86"/>
      <c r="M350" s="86"/>
      <c r="O350" s="181"/>
      <c r="P350" s="181"/>
      <c r="Q350" s="181"/>
      <c r="R350" s="182"/>
      <c r="S350" s="181"/>
      <c r="T350" s="181"/>
      <c r="U350" s="181"/>
      <c r="V350" s="181"/>
    </row>
    <row r="351" spans="2:22" customFormat="1" ht="29.25" customHeight="1">
      <c r="B351" s="5"/>
      <c r="C351" s="7"/>
      <c r="D351" s="147"/>
      <c r="G351" s="84"/>
      <c r="H351" s="85"/>
      <c r="I351" s="85"/>
      <c r="J351" s="85"/>
      <c r="K351" s="84"/>
      <c r="L351" s="86"/>
      <c r="M351" s="86"/>
      <c r="O351" s="181"/>
      <c r="P351" s="181"/>
      <c r="Q351" s="181"/>
      <c r="R351" s="182"/>
      <c r="S351" s="181"/>
      <c r="T351" s="181"/>
      <c r="U351" s="181"/>
      <c r="V351" s="181"/>
    </row>
    <row r="352" spans="2:22" customFormat="1" ht="29.25" customHeight="1">
      <c r="B352" s="5"/>
      <c r="C352" s="7"/>
      <c r="D352" s="147"/>
      <c r="G352" s="84"/>
      <c r="H352" s="85"/>
      <c r="I352" s="85"/>
      <c r="J352" s="85"/>
      <c r="K352" s="84"/>
      <c r="L352" s="86"/>
      <c r="M352" s="86"/>
      <c r="O352" s="181"/>
      <c r="P352" s="181"/>
      <c r="Q352" s="181"/>
      <c r="R352" s="182"/>
      <c r="S352" s="181"/>
      <c r="T352" s="181"/>
      <c r="U352" s="181"/>
      <c r="V352" s="181"/>
    </row>
    <row r="353" spans="2:22" customFormat="1" ht="29.25" customHeight="1">
      <c r="B353" s="5"/>
      <c r="C353" s="7"/>
      <c r="D353" s="147"/>
      <c r="G353" s="84"/>
      <c r="H353" s="85"/>
      <c r="I353" s="85"/>
      <c r="J353" s="85"/>
      <c r="K353" s="84"/>
      <c r="L353" s="86"/>
      <c r="M353" s="86"/>
      <c r="O353" s="181"/>
      <c r="P353" s="181"/>
      <c r="Q353" s="181"/>
      <c r="R353" s="182"/>
      <c r="S353" s="181"/>
      <c r="T353" s="181"/>
      <c r="U353" s="181"/>
      <c r="V353" s="181"/>
    </row>
    <row r="354" spans="2:22" customFormat="1" ht="29.25" customHeight="1">
      <c r="B354" s="5"/>
      <c r="C354" s="7"/>
      <c r="D354" s="147"/>
      <c r="G354" s="84"/>
      <c r="H354" s="85"/>
      <c r="I354" s="85"/>
      <c r="J354" s="85"/>
      <c r="K354" s="84"/>
      <c r="L354" s="86"/>
      <c r="M354" s="86"/>
      <c r="O354" s="181"/>
      <c r="P354" s="181"/>
      <c r="Q354" s="181"/>
      <c r="R354" s="182"/>
      <c r="S354" s="181"/>
      <c r="T354" s="181"/>
      <c r="U354" s="181"/>
      <c r="V354" s="181"/>
    </row>
    <row r="355" spans="2:22" customFormat="1" ht="29.25" customHeight="1">
      <c r="B355" s="5"/>
      <c r="C355" s="7"/>
      <c r="D355" s="147"/>
      <c r="G355" s="84"/>
      <c r="H355" s="85"/>
      <c r="I355" s="85"/>
      <c r="J355" s="85"/>
      <c r="K355" s="84"/>
      <c r="L355" s="86"/>
      <c r="M355" s="86"/>
      <c r="O355" s="181"/>
      <c r="P355" s="181"/>
      <c r="Q355" s="181"/>
      <c r="R355" s="182"/>
      <c r="S355" s="181"/>
      <c r="T355" s="181"/>
      <c r="U355" s="181"/>
      <c r="V355" s="181"/>
    </row>
    <row r="356" spans="2:22" customFormat="1" ht="29.25" customHeight="1">
      <c r="B356" s="5"/>
      <c r="C356" s="7"/>
      <c r="D356" s="147"/>
      <c r="G356" s="84"/>
      <c r="H356" s="85"/>
      <c r="I356" s="85"/>
      <c r="J356" s="85"/>
      <c r="K356" s="84"/>
      <c r="L356" s="86"/>
      <c r="M356" s="86"/>
      <c r="O356" s="181"/>
      <c r="P356" s="181"/>
      <c r="Q356" s="181"/>
      <c r="R356" s="182"/>
      <c r="S356" s="181"/>
      <c r="T356" s="181"/>
      <c r="U356" s="181"/>
      <c r="V356" s="181"/>
    </row>
    <row r="357" spans="2:22" customFormat="1" ht="29.25" customHeight="1">
      <c r="B357" s="5"/>
      <c r="C357" s="7"/>
      <c r="D357" s="147"/>
      <c r="G357" s="84"/>
      <c r="H357" s="85"/>
      <c r="I357" s="85"/>
      <c r="J357" s="85"/>
      <c r="K357" s="84"/>
      <c r="L357" s="86"/>
      <c r="M357" s="86"/>
      <c r="O357" s="181"/>
      <c r="P357" s="181"/>
      <c r="Q357" s="181"/>
      <c r="R357" s="182"/>
      <c r="S357" s="181"/>
      <c r="T357" s="181"/>
      <c r="U357" s="181"/>
      <c r="V357" s="181"/>
    </row>
    <row r="358" spans="2:22" customFormat="1" ht="29.25" customHeight="1">
      <c r="B358" s="5"/>
      <c r="C358" s="7"/>
      <c r="D358" s="147"/>
      <c r="G358" s="84"/>
      <c r="H358" s="85"/>
      <c r="I358" s="85"/>
      <c r="J358" s="85"/>
      <c r="K358" s="84"/>
      <c r="L358" s="86"/>
      <c r="M358" s="86"/>
      <c r="O358" s="181"/>
      <c r="P358" s="181"/>
      <c r="Q358" s="181"/>
      <c r="R358" s="182"/>
      <c r="S358" s="181"/>
      <c r="T358" s="181"/>
      <c r="U358" s="181"/>
      <c r="V358" s="181"/>
    </row>
    <row r="359" spans="2:22" customFormat="1" ht="29.25" customHeight="1">
      <c r="B359" s="5"/>
      <c r="C359" s="7"/>
      <c r="D359" s="147"/>
      <c r="G359" s="84"/>
      <c r="H359" s="85"/>
      <c r="I359" s="85"/>
      <c r="J359" s="85"/>
      <c r="K359" s="84"/>
      <c r="L359" s="86"/>
      <c r="M359" s="86"/>
      <c r="O359" s="181"/>
      <c r="P359" s="181"/>
      <c r="Q359" s="181"/>
      <c r="R359" s="182"/>
      <c r="S359" s="181"/>
      <c r="T359" s="181"/>
      <c r="U359" s="181"/>
      <c r="V359" s="181"/>
    </row>
    <row r="360" spans="2:22" customFormat="1" ht="29.25" customHeight="1">
      <c r="B360" s="5"/>
      <c r="C360" s="7"/>
      <c r="D360" s="147"/>
      <c r="G360" s="84"/>
      <c r="H360" s="85"/>
      <c r="I360" s="85"/>
      <c r="J360" s="85"/>
      <c r="K360" s="84"/>
      <c r="L360" s="86"/>
      <c r="M360" s="86"/>
      <c r="O360" s="181"/>
      <c r="P360" s="181"/>
      <c r="Q360" s="181"/>
      <c r="R360" s="182"/>
      <c r="S360" s="181"/>
      <c r="T360" s="181"/>
      <c r="U360" s="181"/>
      <c r="V360" s="181"/>
    </row>
    <row r="361" spans="2:22" customFormat="1" ht="29.25" customHeight="1">
      <c r="B361" s="5"/>
      <c r="C361" s="7"/>
      <c r="D361" s="147"/>
      <c r="G361" s="84"/>
      <c r="H361" s="85"/>
      <c r="I361" s="85"/>
      <c r="J361" s="85"/>
      <c r="K361" s="84"/>
      <c r="L361" s="86"/>
      <c r="M361" s="86"/>
      <c r="O361" s="181"/>
      <c r="P361" s="181"/>
      <c r="Q361" s="181"/>
      <c r="R361" s="182"/>
      <c r="S361" s="181"/>
      <c r="T361" s="181"/>
      <c r="U361" s="181"/>
      <c r="V361" s="181"/>
    </row>
    <row r="362" spans="2:22" customFormat="1" ht="29.25" customHeight="1">
      <c r="B362" s="5"/>
      <c r="C362" s="7"/>
      <c r="D362" s="147"/>
      <c r="G362" s="84"/>
      <c r="H362" s="85"/>
      <c r="I362" s="85"/>
      <c r="J362" s="85"/>
      <c r="K362" s="84"/>
      <c r="L362" s="86"/>
      <c r="M362" s="86"/>
      <c r="O362" s="181"/>
      <c r="P362" s="181"/>
      <c r="Q362" s="181"/>
      <c r="R362" s="182"/>
      <c r="S362" s="181"/>
      <c r="T362" s="181"/>
      <c r="U362" s="181"/>
      <c r="V362" s="181"/>
    </row>
    <row r="363" spans="2:22" customFormat="1" ht="29.25" customHeight="1">
      <c r="B363" s="5"/>
      <c r="C363" s="7"/>
      <c r="D363" s="147"/>
      <c r="G363" s="84"/>
      <c r="H363" s="85"/>
      <c r="I363" s="85"/>
      <c r="J363" s="85"/>
      <c r="K363" s="84"/>
      <c r="L363" s="86"/>
      <c r="M363" s="86"/>
      <c r="O363" s="181"/>
      <c r="P363" s="181"/>
      <c r="Q363" s="181"/>
      <c r="R363" s="182"/>
      <c r="S363" s="181"/>
      <c r="T363" s="181"/>
      <c r="U363" s="181"/>
      <c r="V363" s="181"/>
    </row>
    <row r="364" spans="2:22" customFormat="1" ht="29.25" customHeight="1">
      <c r="B364" s="5"/>
      <c r="C364" s="7"/>
      <c r="D364" s="147"/>
      <c r="G364" s="84"/>
      <c r="H364" s="85"/>
      <c r="I364" s="85"/>
      <c r="J364" s="85"/>
      <c r="K364" s="84"/>
      <c r="L364" s="86"/>
      <c r="M364" s="86"/>
      <c r="O364" s="181"/>
      <c r="P364" s="181"/>
      <c r="Q364" s="181"/>
      <c r="R364" s="182"/>
      <c r="S364" s="181"/>
      <c r="T364" s="181"/>
      <c r="U364" s="181"/>
      <c r="V364" s="181"/>
    </row>
    <row r="365" spans="2:22" customFormat="1" ht="29.25" customHeight="1">
      <c r="B365" s="5"/>
      <c r="C365" s="7"/>
      <c r="D365" s="147"/>
      <c r="G365" s="84"/>
      <c r="H365" s="85"/>
      <c r="I365" s="85"/>
      <c r="J365" s="85"/>
      <c r="K365" s="84"/>
      <c r="L365" s="86"/>
      <c r="M365" s="86"/>
      <c r="O365" s="181"/>
      <c r="P365" s="181"/>
      <c r="Q365" s="181"/>
      <c r="R365" s="182"/>
      <c r="S365" s="181"/>
      <c r="T365" s="181"/>
      <c r="U365" s="181"/>
      <c r="V365" s="181"/>
    </row>
    <row r="366" spans="2:22" customFormat="1" ht="29.25" customHeight="1">
      <c r="B366" s="5"/>
      <c r="C366" s="7"/>
      <c r="D366" s="147"/>
      <c r="G366" s="84"/>
      <c r="H366" s="85"/>
      <c r="I366" s="85"/>
      <c r="J366" s="85"/>
      <c r="K366" s="84"/>
      <c r="L366" s="86"/>
      <c r="M366" s="86"/>
      <c r="O366" s="181"/>
      <c r="P366" s="181"/>
      <c r="Q366" s="181"/>
      <c r="R366" s="182"/>
      <c r="S366" s="181"/>
      <c r="T366" s="181"/>
      <c r="U366" s="181"/>
      <c r="V366" s="181"/>
    </row>
    <row r="367" spans="2:22" customFormat="1" ht="29.25" customHeight="1">
      <c r="B367" s="5"/>
      <c r="C367" s="7"/>
      <c r="D367" s="147"/>
      <c r="G367" s="84"/>
      <c r="H367" s="85"/>
      <c r="I367" s="85"/>
      <c r="J367" s="85"/>
      <c r="K367" s="84"/>
      <c r="L367" s="86"/>
      <c r="M367" s="86"/>
      <c r="O367" s="181"/>
      <c r="P367" s="181"/>
      <c r="Q367" s="181"/>
      <c r="R367" s="182"/>
      <c r="S367" s="181"/>
      <c r="T367" s="181"/>
      <c r="U367" s="181"/>
      <c r="V367" s="181"/>
    </row>
    <row r="368" spans="2:22" customFormat="1" ht="29.25" customHeight="1">
      <c r="B368" s="5"/>
      <c r="C368" s="7"/>
      <c r="D368" s="147"/>
      <c r="G368" s="84"/>
      <c r="H368" s="85"/>
      <c r="I368" s="85"/>
      <c r="J368" s="85"/>
      <c r="K368" s="84"/>
      <c r="L368" s="86"/>
      <c r="M368" s="86"/>
      <c r="O368" s="181"/>
      <c r="P368" s="181"/>
      <c r="Q368" s="181"/>
      <c r="R368" s="182"/>
      <c r="S368" s="181"/>
      <c r="T368" s="181"/>
      <c r="U368" s="181"/>
      <c r="V368" s="181"/>
    </row>
    <row r="369" spans="2:22" customFormat="1" ht="29.25" customHeight="1">
      <c r="B369" s="5"/>
      <c r="C369" s="7"/>
      <c r="D369" s="147"/>
      <c r="G369" s="84"/>
      <c r="H369" s="85"/>
      <c r="I369" s="85"/>
      <c r="J369" s="85"/>
      <c r="K369" s="84"/>
      <c r="L369" s="86"/>
      <c r="M369" s="86"/>
      <c r="O369" s="181"/>
      <c r="P369" s="181"/>
      <c r="Q369" s="181"/>
      <c r="R369" s="182"/>
      <c r="S369" s="181"/>
      <c r="T369" s="181"/>
      <c r="U369" s="181"/>
      <c r="V369" s="181"/>
    </row>
    <row r="370" spans="2:22" customFormat="1" ht="29.25" customHeight="1">
      <c r="B370" s="5"/>
      <c r="C370" s="7"/>
      <c r="D370" s="147"/>
      <c r="G370" s="84"/>
      <c r="H370" s="85"/>
      <c r="I370" s="85"/>
      <c r="J370" s="85"/>
      <c r="K370" s="84"/>
      <c r="L370" s="86"/>
      <c r="M370" s="86"/>
      <c r="O370" s="181"/>
      <c r="P370" s="181"/>
      <c r="Q370" s="181"/>
      <c r="R370" s="182"/>
      <c r="S370" s="181"/>
      <c r="T370" s="181"/>
      <c r="U370" s="181"/>
      <c r="V370" s="181"/>
    </row>
    <row r="371" spans="2:22" customFormat="1" ht="29.25" customHeight="1">
      <c r="B371" s="5"/>
      <c r="C371" s="7"/>
      <c r="D371" s="147"/>
      <c r="G371" s="84"/>
      <c r="H371" s="85"/>
      <c r="I371" s="85"/>
      <c r="J371" s="85"/>
      <c r="K371" s="84"/>
      <c r="L371" s="86"/>
      <c r="M371" s="86"/>
      <c r="O371" s="181"/>
      <c r="P371" s="181"/>
      <c r="Q371" s="181"/>
      <c r="R371" s="182"/>
      <c r="S371" s="181"/>
      <c r="T371" s="181"/>
      <c r="U371" s="181"/>
      <c r="V371" s="181"/>
    </row>
    <row r="372" spans="2:22" customFormat="1" ht="29.25" customHeight="1">
      <c r="B372" s="5"/>
      <c r="C372" s="7"/>
      <c r="D372" s="147"/>
      <c r="G372" s="84"/>
      <c r="H372" s="85"/>
      <c r="I372" s="85"/>
      <c r="J372" s="85"/>
      <c r="K372" s="84"/>
      <c r="L372" s="86"/>
      <c r="M372" s="86"/>
      <c r="O372" s="181"/>
      <c r="P372" s="181"/>
      <c r="Q372" s="181"/>
      <c r="R372" s="182"/>
      <c r="S372" s="181"/>
      <c r="T372" s="181"/>
      <c r="U372" s="181"/>
      <c r="V372" s="181"/>
    </row>
    <row r="373" spans="2:22" customFormat="1" ht="29.25" customHeight="1">
      <c r="B373" s="5"/>
      <c r="C373" s="7"/>
      <c r="D373" s="147"/>
      <c r="G373" s="84"/>
      <c r="H373" s="85"/>
      <c r="I373" s="85"/>
      <c r="J373" s="85"/>
      <c r="K373" s="84"/>
      <c r="L373" s="86"/>
      <c r="M373" s="86"/>
      <c r="O373" s="181"/>
      <c r="P373" s="181"/>
      <c r="Q373" s="181"/>
      <c r="R373" s="182"/>
      <c r="S373" s="181"/>
      <c r="T373" s="181"/>
      <c r="U373" s="181"/>
      <c r="V373" s="181"/>
    </row>
    <row r="374" spans="2:22" customFormat="1" ht="29.25" customHeight="1">
      <c r="B374" s="5"/>
      <c r="C374" s="7"/>
      <c r="D374" s="147"/>
      <c r="G374" s="84"/>
      <c r="H374" s="85"/>
      <c r="I374" s="85"/>
      <c r="J374" s="85"/>
      <c r="K374" s="84"/>
      <c r="L374" s="86"/>
      <c r="M374" s="86"/>
      <c r="O374" s="181"/>
      <c r="P374" s="181"/>
      <c r="Q374" s="181"/>
      <c r="R374" s="182"/>
      <c r="S374" s="181"/>
      <c r="T374" s="181"/>
      <c r="U374" s="181"/>
      <c r="V374" s="181"/>
    </row>
    <row r="375" spans="2:22" customFormat="1" ht="29.25" customHeight="1">
      <c r="B375" s="5"/>
      <c r="C375" s="7"/>
      <c r="D375" s="147"/>
      <c r="G375" s="84"/>
      <c r="H375" s="85"/>
      <c r="I375" s="85"/>
      <c r="J375" s="85"/>
      <c r="K375" s="84"/>
      <c r="L375" s="86"/>
      <c r="M375" s="86"/>
      <c r="O375" s="181"/>
      <c r="P375" s="181"/>
      <c r="Q375" s="181"/>
      <c r="R375" s="182"/>
      <c r="S375" s="181"/>
      <c r="T375" s="181"/>
      <c r="U375" s="181"/>
      <c r="V375" s="181"/>
    </row>
    <row r="376" spans="2:22" customFormat="1" ht="29.25" customHeight="1">
      <c r="B376" s="5"/>
      <c r="C376" s="7"/>
      <c r="D376" s="147"/>
      <c r="G376" s="84"/>
      <c r="H376" s="85"/>
      <c r="I376" s="85"/>
      <c r="J376" s="85"/>
      <c r="K376" s="84"/>
      <c r="L376" s="86"/>
      <c r="M376" s="86"/>
      <c r="O376" s="181"/>
      <c r="P376" s="181"/>
      <c r="Q376" s="181"/>
      <c r="R376" s="182"/>
      <c r="S376" s="181"/>
      <c r="T376" s="181"/>
      <c r="U376" s="181"/>
      <c r="V376" s="181"/>
    </row>
    <row r="377" spans="2:22" customFormat="1" ht="29.25" customHeight="1">
      <c r="B377" s="5"/>
      <c r="C377" s="7"/>
      <c r="D377" s="147"/>
      <c r="G377" s="84"/>
      <c r="H377" s="85"/>
      <c r="I377" s="85"/>
      <c r="J377" s="85"/>
      <c r="K377" s="84"/>
      <c r="L377" s="86"/>
      <c r="M377" s="86"/>
      <c r="O377" s="181"/>
      <c r="P377" s="181"/>
      <c r="Q377" s="181"/>
      <c r="R377" s="182"/>
      <c r="S377" s="181"/>
      <c r="T377" s="181"/>
      <c r="U377" s="181"/>
      <c r="V377" s="181"/>
    </row>
    <row r="378" spans="2:22" customFormat="1" ht="29.25" customHeight="1">
      <c r="B378" s="5"/>
      <c r="C378" s="7"/>
      <c r="D378" s="147"/>
      <c r="G378" s="84"/>
      <c r="H378" s="85"/>
      <c r="I378" s="85"/>
      <c r="J378" s="85"/>
      <c r="K378" s="84"/>
      <c r="L378" s="86"/>
      <c r="M378" s="86"/>
      <c r="O378" s="181"/>
      <c r="P378" s="181"/>
      <c r="Q378" s="181"/>
      <c r="R378" s="182"/>
      <c r="S378" s="181"/>
      <c r="T378" s="181"/>
      <c r="U378" s="181"/>
      <c r="V378" s="181"/>
    </row>
    <row r="379" spans="2:22" customFormat="1" ht="29.25" customHeight="1">
      <c r="B379" s="5"/>
      <c r="C379" s="7"/>
      <c r="D379" s="147"/>
      <c r="G379" s="84"/>
      <c r="H379" s="85"/>
      <c r="I379" s="85"/>
      <c r="J379" s="85"/>
      <c r="K379" s="84"/>
      <c r="L379" s="86"/>
      <c r="M379" s="86"/>
      <c r="O379" s="181"/>
      <c r="P379" s="181"/>
      <c r="Q379" s="181"/>
      <c r="R379" s="182"/>
      <c r="S379" s="181"/>
      <c r="T379" s="181"/>
      <c r="U379" s="181"/>
      <c r="V379" s="181"/>
    </row>
    <row r="380" spans="2:22" customFormat="1" ht="29.25" customHeight="1">
      <c r="B380" s="5"/>
      <c r="C380" s="7"/>
      <c r="D380" s="147"/>
      <c r="G380" s="84"/>
      <c r="H380" s="85"/>
      <c r="I380" s="85"/>
      <c r="J380" s="85"/>
      <c r="K380" s="84"/>
      <c r="L380" s="86"/>
      <c r="M380" s="86"/>
      <c r="O380" s="181"/>
      <c r="P380" s="181"/>
      <c r="Q380" s="181"/>
      <c r="R380" s="182"/>
      <c r="S380" s="181"/>
      <c r="T380" s="181"/>
      <c r="U380" s="181"/>
      <c r="V380" s="181"/>
    </row>
    <row r="381" spans="2:22" customFormat="1" ht="29.25" customHeight="1">
      <c r="B381" s="5"/>
      <c r="C381" s="7"/>
      <c r="D381" s="147"/>
      <c r="G381" s="84"/>
      <c r="H381" s="85"/>
      <c r="I381" s="85"/>
      <c r="J381" s="85"/>
      <c r="K381" s="84"/>
      <c r="L381" s="86"/>
      <c r="M381" s="86"/>
      <c r="O381" s="181"/>
      <c r="P381" s="181"/>
      <c r="Q381" s="181"/>
      <c r="R381" s="182"/>
      <c r="S381" s="181"/>
      <c r="T381" s="181"/>
      <c r="U381" s="181"/>
      <c r="V381" s="181"/>
    </row>
    <row r="382" spans="2:22" customFormat="1" ht="29.25" customHeight="1">
      <c r="B382" s="5"/>
      <c r="C382" s="7"/>
      <c r="D382" s="147"/>
      <c r="G382" s="84"/>
      <c r="H382" s="85"/>
      <c r="I382" s="85"/>
      <c r="J382" s="85"/>
      <c r="K382" s="84"/>
      <c r="L382" s="86"/>
      <c r="M382" s="86"/>
      <c r="O382" s="181"/>
      <c r="P382" s="181"/>
      <c r="Q382" s="181"/>
      <c r="R382" s="182"/>
      <c r="S382" s="181"/>
      <c r="T382" s="181"/>
      <c r="U382" s="181"/>
      <c r="V382" s="181"/>
    </row>
    <row r="383" spans="2:22" customFormat="1" ht="29.25" customHeight="1">
      <c r="B383" s="5"/>
      <c r="C383" s="7"/>
      <c r="D383" s="147"/>
      <c r="G383" s="84"/>
      <c r="H383" s="85"/>
      <c r="I383" s="85"/>
      <c r="J383" s="85"/>
      <c r="K383" s="84"/>
      <c r="L383" s="86"/>
      <c r="M383" s="86"/>
      <c r="O383" s="181"/>
      <c r="P383" s="181"/>
      <c r="Q383" s="181"/>
      <c r="R383" s="182"/>
      <c r="S383" s="181"/>
      <c r="T383" s="181"/>
      <c r="U383" s="181"/>
      <c r="V383" s="181"/>
    </row>
    <row r="384" spans="2:22" customFormat="1" ht="29.25" customHeight="1">
      <c r="B384" s="5"/>
      <c r="C384" s="7"/>
      <c r="D384" s="147"/>
      <c r="G384" s="84"/>
      <c r="H384" s="85"/>
      <c r="I384" s="85"/>
      <c r="J384" s="85"/>
      <c r="K384" s="84"/>
      <c r="L384" s="86"/>
      <c r="M384" s="86"/>
      <c r="O384" s="181"/>
      <c r="P384" s="181"/>
      <c r="Q384" s="181"/>
      <c r="R384" s="182"/>
      <c r="S384" s="181"/>
      <c r="T384" s="181"/>
      <c r="U384" s="181"/>
      <c r="V384" s="181"/>
    </row>
    <row r="385" spans="2:22" customFormat="1" ht="29.25" customHeight="1">
      <c r="B385" s="5"/>
      <c r="C385" s="7"/>
      <c r="D385" s="147"/>
      <c r="G385" s="84"/>
      <c r="H385" s="85"/>
      <c r="I385" s="85"/>
      <c r="J385" s="85"/>
      <c r="K385" s="84"/>
      <c r="L385" s="86"/>
      <c r="M385" s="86"/>
      <c r="O385" s="181"/>
      <c r="P385" s="181"/>
      <c r="Q385" s="181"/>
      <c r="R385" s="182"/>
      <c r="S385" s="181"/>
      <c r="T385" s="181"/>
      <c r="U385" s="181"/>
      <c r="V385" s="181"/>
    </row>
    <row r="386" spans="2:22" customFormat="1" ht="29.25" customHeight="1">
      <c r="B386" s="5"/>
      <c r="C386" s="7"/>
      <c r="D386" s="147"/>
      <c r="G386" s="84"/>
      <c r="H386" s="85"/>
      <c r="I386" s="85"/>
      <c r="J386" s="85"/>
      <c r="K386" s="84"/>
      <c r="L386" s="86"/>
      <c r="M386" s="86"/>
      <c r="O386" s="181"/>
      <c r="P386" s="181"/>
      <c r="Q386" s="181"/>
      <c r="R386" s="182"/>
      <c r="S386" s="181"/>
      <c r="T386" s="181"/>
      <c r="U386" s="181"/>
      <c r="V386" s="181"/>
    </row>
    <row r="387" spans="2:22" customFormat="1" ht="29.25" customHeight="1">
      <c r="B387" s="5"/>
      <c r="C387" s="7"/>
      <c r="D387" s="147"/>
      <c r="G387" s="84"/>
      <c r="H387" s="85"/>
      <c r="I387" s="85"/>
      <c r="J387" s="85"/>
      <c r="K387" s="84"/>
      <c r="L387" s="86"/>
      <c r="M387" s="86"/>
      <c r="O387" s="181"/>
      <c r="P387" s="181"/>
      <c r="Q387" s="181"/>
      <c r="R387" s="182"/>
      <c r="S387" s="181"/>
      <c r="T387" s="181"/>
      <c r="U387" s="181"/>
      <c r="V387" s="181"/>
    </row>
    <row r="388" spans="2:22" customFormat="1" ht="29.25" customHeight="1">
      <c r="B388" s="5"/>
      <c r="C388" s="7"/>
      <c r="D388" s="147"/>
      <c r="G388" s="84"/>
      <c r="H388" s="85"/>
      <c r="I388" s="85"/>
      <c r="J388" s="85"/>
      <c r="K388" s="84"/>
      <c r="L388" s="86"/>
      <c r="M388" s="86"/>
      <c r="O388" s="181"/>
      <c r="P388" s="181"/>
      <c r="Q388" s="181"/>
      <c r="R388" s="182"/>
      <c r="S388" s="181"/>
      <c r="T388" s="181"/>
      <c r="U388" s="181"/>
      <c r="V388" s="181"/>
    </row>
    <row r="389" spans="2:22" customFormat="1" ht="29.25" customHeight="1">
      <c r="B389" s="5"/>
      <c r="C389" s="7"/>
      <c r="D389" s="147"/>
      <c r="G389" s="84"/>
      <c r="H389" s="85"/>
      <c r="I389" s="85"/>
      <c r="J389" s="85"/>
      <c r="K389" s="84"/>
      <c r="L389" s="86"/>
      <c r="M389" s="86"/>
      <c r="O389" s="181"/>
      <c r="P389" s="181"/>
      <c r="Q389" s="181"/>
      <c r="R389" s="182"/>
      <c r="S389" s="181"/>
      <c r="T389" s="181"/>
      <c r="U389" s="181"/>
      <c r="V389" s="181"/>
    </row>
    <row r="390" spans="2:22" customFormat="1" ht="29.25" customHeight="1">
      <c r="B390" s="5"/>
      <c r="C390" s="7"/>
      <c r="D390" s="147"/>
      <c r="G390" s="84"/>
      <c r="H390" s="85"/>
      <c r="I390" s="85"/>
      <c r="J390" s="85"/>
      <c r="K390" s="84"/>
      <c r="L390" s="86"/>
      <c r="M390" s="86"/>
      <c r="O390" s="181"/>
      <c r="P390" s="181"/>
      <c r="Q390" s="181"/>
      <c r="R390" s="182"/>
      <c r="S390" s="181"/>
      <c r="T390" s="181"/>
      <c r="U390" s="181"/>
      <c r="V390" s="181"/>
    </row>
    <row r="391" spans="2:22" customFormat="1" ht="29.25" customHeight="1">
      <c r="B391" s="5"/>
      <c r="C391" s="7"/>
      <c r="D391" s="147"/>
      <c r="G391" s="84"/>
      <c r="H391" s="85"/>
      <c r="I391" s="85"/>
      <c r="J391" s="85"/>
      <c r="K391" s="84"/>
      <c r="L391" s="86"/>
      <c r="M391" s="86"/>
      <c r="O391" s="181"/>
      <c r="P391" s="181"/>
      <c r="Q391" s="181"/>
      <c r="R391" s="182"/>
      <c r="S391" s="181"/>
      <c r="T391" s="181"/>
      <c r="U391" s="181"/>
      <c r="V391" s="181"/>
    </row>
    <row r="392" spans="2:22" customFormat="1" ht="29.25" customHeight="1">
      <c r="B392" s="5"/>
      <c r="C392" s="7"/>
      <c r="D392" s="147"/>
      <c r="G392" s="84"/>
      <c r="H392" s="85"/>
      <c r="I392" s="85"/>
      <c r="J392" s="85"/>
      <c r="K392" s="84"/>
      <c r="L392" s="86"/>
      <c r="M392" s="86"/>
      <c r="O392" s="181"/>
      <c r="P392" s="181"/>
      <c r="Q392" s="181"/>
      <c r="R392" s="182"/>
      <c r="S392" s="181"/>
      <c r="T392" s="181"/>
      <c r="U392" s="181"/>
      <c r="V392" s="181"/>
    </row>
    <row r="393" spans="2:22" customFormat="1" ht="29.25" customHeight="1">
      <c r="B393" s="5"/>
      <c r="C393" s="7"/>
      <c r="D393" s="147"/>
      <c r="G393" s="84"/>
      <c r="H393" s="85"/>
      <c r="I393" s="85"/>
      <c r="J393" s="85"/>
      <c r="K393" s="84"/>
      <c r="L393" s="86"/>
      <c r="M393" s="86"/>
      <c r="O393" s="181"/>
      <c r="P393" s="181"/>
      <c r="Q393" s="181"/>
      <c r="R393" s="182"/>
      <c r="S393" s="181"/>
      <c r="T393" s="181"/>
      <c r="U393" s="181"/>
      <c r="V393" s="181"/>
    </row>
    <row r="394" spans="2:22" customFormat="1" ht="29.25" customHeight="1">
      <c r="B394" s="5"/>
      <c r="C394" s="7"/>
      <c r="D394" s="147"/>
      <c r="G394" s="84"/>
      <c r="H394" s="85"/>
      <c r="I394" s="85"/>
      <c r="J394" s="85"/>
      <c r="K394" s="84"/>
      <c r="L394" s="86"/>
      <c r="M394" s="86"/>
      <c r="O394" s="181"/>
      <c r="P394" s="181"/>
      <c r="Q394" s="181"/>
      <c r="R394" s="182"/>
      <c r="S394" s="181"/>
      <c r="T394" s="181"/>
      <c r="U394" s="181"/>
      <c r="V394" s="181"/>
    </row>
    <row r="395" spans="2:22" customFormat="1" ht="29.25" customHeight="1">
      <c r="B395" s="5"/>
      <c r="C395" s="7"/>
      <c r="D395" s="147"/>
      <c r="G395" s="84"/>
      <c r="H395" s="85"/>
      <c r="I395" s="85"/>
      <c r="J395" s="85"/>
      <c r="K395" s="84"/>
      <c r="L395" s="86"/>
      <c r="M395" s="86"/>
      <c r="O395" s="181"/>
      <c r="P395" s="181"/>
      <c r="Q395" s="181"/>
      <c r="R395" s="182"/>
      <c r="S395" s="181"/>
      <c r="T395" s="181"/>
      <c r="U395" s="181"/>
      <c r="V395" s="181"/>
    </row>
    <row r="396" spans="2:22" customFormat="1" ht="29.25" customHeight="1">
      <c r="B396" s="5"/>
      <c r="C396" s="7"/>
      <c r="D396" s="147"/>
      <c r="G396" s="84"/>
      <c r="H396" s="85"/>
      <c r="I396" s="85"/>
      <c r="J396" s="85"/>
      <c r="K396" s="84"/>
      <c r="L396" s="86"/>
      <c r="M396" s="86"/>
      <c r="O396" s="181"/>
      <c r="P396" s="181"/>
      <c r="Q396" s="181"/>
      <c r="R396" s="182"/>
      <c r="S396" s="181"/>
      <c r="T396" s="181"/>
      <c r="U396" s="181"/>
      <c r="V396" s="181"/>
    </row>
    <row r="397" spans="2:22" customFormat="1" ht="29.25" customHeight="1">
      <c r="B397" s="5"/>
      <c r="C397" s="7"/>
      <c r="D397" s="147"/>
      <c r="G397" s="84"/>
      <c r="H397" s="85"/>
      <c r="I397" s="85"/>
      <c r="J397" s="85"/>
      <c r="K397" s="84"/>
      <c r="L397" s="86"/>
      <c r="M397" s="86"/>
      <c r="O397" s="181"/>
      <c r="P397" s="181"/>
      <c r="Q397" s="181"/>
      <c r="R397" s="182"/>
      <c r="S397" s="181"/>
      <c r="T397" s="181"/>
      <c r="U397" s="181"/>
      <c r="V397" s="181"/>
    </row>
    <row r="398" spans="2:22" customFormat="1" ht="29.25" customHeight="1">
      <c r="B398" s="5"/>
      <c r="C398" s="7"/>
      <c r="D398" s="147"/>
      <c r="G398" s="84"/>
      <c r="H398" s="85"/>
      <c r="I398" s="85"/>
      <c r="J398" s="85"/>
      <c r="K398" s="84"/>
      <c r="L398" s="86"/>
      <c r="M398" s="86"/>
      <c r="O398" s="181"/>
      <c r="P398" s="181"/>
      <c r="Q398" s="181"/>
      <c r="R398" s="182"/>
      <c r="S398" s="181"/>
      <c r="T398" s="181"/>
      <c r="U398" s="181"/>
      <c r="V398" s="181"/>
    </row>
    <row r="399" spans="2:22" customFormat="1" ht="29.25" customHeight="1">
      <c r="B399" s="5"/>
      <c r="C399" s="7"/>
      <c r="D399" s="147"/>
      <c r="G399" s="84"/>
      <c r="H399" s="85"/>
      <c r="I399" s="85"/>
      <c r="J399" s="85"/>
      <c r="K399" s="84"/>
      <c r="L399" s="86"/>
      <c r="M399" s="86"/>
      <c r="O399" s="181"/>
      <c r="P399" s="181"/>
      <c r="Q399" s="181"/>
      <c r="R399" s="182"/>
      <c r="S399" s="181"/>
      <c r="T399" s="181"/>
      <c r="U399" s="181"/>
      <c r="V399" s="181"/>
    </row>
    <row r="400" spans="2:22" customFormat="1" ht="29.25" customHeight="1">
      <c r="B400" s="5"/>
      <c r="C400" s="7"/>
      <c r="D400" s="147"/>
      <c r="G400" s="84"/>
      <c r="H400" s="85"/>
      <c r="I400" s="85"/>
      <c r="J400" s="85"/>
      <c r="K400" s="84"/>
      <c r="L400" s="86"/>
      <c r="M400" s="86"/>
      <c r="O400" s="181"/>
      <c r="P400" s="181"/>
      <c r="Q400" s="181"/>
      <c r="R400" s="182"/>
      <c r="S400" s="181"/>
      <c r="T400" s="181"/>
      <c r="U400" s="181"/>
      <c r="V400" s="181"/>
    </row>
    <row r="401" spans="2:22" customFormat="1" ht="29.25" customHeight="1">
      <c r="B401" s="5"/>
      <c r="C401" s="7"/>
      <c r="D401" s="147"/>
      <c r="G401" s="84"/>
      <c r="H401" s="85"/>
      <c r="I401" s="85"/>
      <c r="J401" s="85"/>
      <c r="K401" s="84"/>
      <c r="L401" s="86"/>
      <c r="M401" s="86"/>
      <c r="O401" s="181"/>
      <c r="P401" s="181"/>
      <c r="Q401" s="181"/>
      <c r="R401" s="182"/>
      <c r="S401" s="181"/>
      <c r="T401" s="181"/>
      <c r="U401" s="181"/>
      <c r="V401" s="181"/>
    </row>
    <row r="402" spans="2:22" customFormat="1" ht="29.25" customHeight="1">
      <c r="B402" s="5"/>
      <c r="C402" s="7"/>
      <c r="D402" s="147"/>
      <c r="G402" s="84"/>
      <c r="H402" s="85"/>
      <c r="I402" s="85"/>
      <c r="J402" s="85"/>
      <c r="K402" s="84"/>
      <c r="L402" s="86"/>
      <c r="M402" s="86"/>
      <c r="O402" s="181"/>
      <c r="P402" s="181"/>
      <c r="Q402" s="181"/>
      <c r="R402" s="182"/>
      <c r="S402" s="181"/>
      <c r="T402" s="181"/>
      <c r="U402" s="181"/>
      <c r="V402" s="181"/>
    </row>
    <row r="403" spans="2:22" customFormat="1" ht="29.25" customHeight="1">
      <c r="B403" s="5"/>
      <c r="C403" s="7"/>
      <c r="D403" s="147"/>
      <c r="G403" s="84"/>
      <c r="H403" s="85"/>
      <c r="I403" s="85"/>
      <c r="J403" s="85"/>
      <c r="K403" s="84"/>
      <c r="L403" s="86"/>
      <c r="M403" s="86"/>
      <c r="O403" s="181"/>
      <c r="P403" s="181"/>
      <c r="Q403" s="181"/>
      <c r="R403" s="182"/>
      <c r="S403" s="181"/>
      <c r="T403" s="181"/>
      <c r="U403" s="181"/>
      <c r="V403" s="181"/>
    </row>
    <row r="404" spans="2:22" customFormat="1" ht="29.25" customHeight="1">
      <c r="B404" s="5"/>
      <c r="C404" s="7"/>
      <c r="D404" s="147"/>
      <c r="G404" s="84"/>
      <c r="H404" s="85"/>
      <c r="I404" s="85"/>
      <c r="J404" s="85"/>
      <c r="K404" s="84"/>
      <c r="L404" s="86"/>
      <c r="M404" s="86"/>
      <c r="O404" s="181"/>
      <c r="P404" s="181"/>
      <c r="Q404" s="181"/>
      <c r="R404" s="182"/>
      <c r="S404" s="181"/>
      <c r="T404" s="181"/>
      <c r="U404" s="181"/>
      <c r="V404" s="181"/>
    </row>
    <row r="405" spans="2:22" customFormat="1" ht="29.25" customHeight="1">
      <c r="B405" s="5"/>
      <c r="C405" s="7"/>
      <c r="D405" s="147"/>
      <c r="G405" s="84"/>
      <c r="H405" s="85"/>
      <c r="I405" s="85"/>
      <c r="J405" s="85"/>
      <c r="K405" s="84"/>
      <c r="L405" s="86"/>
      <c r="M405" s="86"/>
      <c r="O405" s="181"/>
      <c r="P405" s="181"/>
      <c r="Q405" s="181"/>
      <c r="R405" s="182"/>
      <c r="S405" s="181"/>
      <c r="T405" s="181"/>
      <c r="U405" s="181"/>
      <c r="V405" s="181"/>
    </row>
    <row r="406" spans="2:22" customFormat="1" ht="29.25" customHeight="1">
      <c r="B406" s="5"/>
      <c r="C406" s="7"/>
      <c r="D406" s="147"/>
      <c r="G406" s="84"/>
      <c r="H406" s="85"/>
      <c r="I406" s="85"/>
      <c r="J406" s="85"/>
      <c r="K406" s="84"/>
      <c r="L406" s="86"/>
      <c r="M406" s="86"/>
      <c r="O406" s="181"/>
      <c r="P406" s="181"/>
      <c r="Q406" s="181"/>
      <c r="R406" s="182"/>
      <c r="S406" s="181"/>
      <c r="T406" s="181"/>
      <c r="U406" s="181"/>
      <c r="V406" s="181"/>
    </row>
    <row r="407" spans="2:22" customFormat="1" ht="29.25" customHeight="1">
      <c r="B407" s="5"/>
      <c r="C407" s="7"/>
      <c r="D407" s="147"/>
      <c r="G407" s="84"/>
      <c r="H407" s="85"/>
      <c r="I407" s="85"/>
      <c r="J407" s="85"/>
      <c r="K407" s="84"/>
      <c r="L407" s="86"/>
      <c r="M407" s="86"/>
      <c r="O407" s="181"/>
      <c r="P407" s="181"/>
      <c r="Q407" s="181"/>
      <c r="R407" s="182"/>
      <c r="S407" s="181"/>
      <c r="T407" s="181"/>
      <c r="U407" s="181"/>
      <c r="V407" s="181"/>
    </row>
    <row r="408" spans="2:22" customFormat="1" ht="29.25" customHeight="1">
      <c r="B408" s="5"/>
      <c r="C408" s="7"/>
      <c r="D408" s="147"/>
      <c r="G408" s="84"/>
      <c r="H408" s="85"/>
      <c r="I408" s="85"/>
      <c r="J408" s="85"/>
      <c r="K408" s="84"/>
      <c r="L408" s="86"/>
      <c r="M408" s="86"/>
      <c r="O408" s="181"/>
      <c r="P408" s="181"/>
      <c r="Q408" s="181"/>
      <c r="R408" s="182"/>
      <c r="S408" s="181"/>
      <c r="T408" s="181"/>
      <c r="U408" s="181"/>
      <c r="V408" s="181"/>
    </row>
    <row r="409" spans="2:22" customFormat="1" ht="29.25" customHeight="1">
      <c r="B409" s="5"/>
      <c r="C409" s="7"/>
      <c r="D409" s="147"/>
      <c r="G409" s="84"/>
      <c r="H409" s="85"/>
      <c r="I409" s="85"/>
      <c r="J409" s="85"/>
      <c r="K409" s="84"/>
      <c r="L409" s="86"/>
      <c r="M409" s="86"/>
      <c r="O409" s="181"/>
      <c r="P409" s="181"/>
      <c r="Q409" s="181"/>
      <c r="R409" s="182"/>
      <c r="S409" s="181"/>
      <c r="T409" s="181"/>
      <c r="U409" s="181"/>
      <c r="V409" s="181"/>
    </row>
    <row r="410" spans="2:22" customFormat="1" ht="29.25" customHeight="1">
      <c r="B410" s="5"/>
      <c r="C410" s="7"/>
      <c r="D410" s="147"/>
      <c r="G410" s="84"/>
      <c r="H410" s="85"/>
      <c r="I410" s="85"/>
      <c r="J410" s="85"/>
      <c r="K410" s="84"/>
      <c r="L410" s="86"/>
      <c r="M410" s="86"/>
      <c r="O410" s="181"/>
      <c r="P410" s="181"/>
      <c r="Q410" s="181"/>
      <c r="R410" s="182"/>
      <c r="S410" s="181"/>
      <c r="T410" s="181"/>
      <c r="U410" s="181"/>
      <c r="V410" s="181"/>
    </row>
    <row r="411" spans="2:22" customFormat="1" ht="29.25" customHeight="1">
      <c r="B411" s="5"/>
      <c r="C411" s="7"/>
      <c r="D411" s="147"/>
      <c r="G411" s="84"/>
      <c r="H411" s="85"/>
      <c r="I411" s="85"/>
      <c r="J411" s="85"/>
      <c r="K411" s="84"/>
      <c r="L411" s="86"/>
      <c r="M411" s="86"/>
      <c r="O411" s="181"/>
      <c r="P411" s="181"/>
      <c r="Q411" s="181"/>
      <c r="R411" s="182"/>
      <c r="S411" s="181"/>
      <c r="T411" s="181"/>
      <c r="U411" s="181"/>
      <c r="V411" s="181"/>
    </row>
    <row r="412" spans="2:22" customFormat="1" ht="29.25" customHeight="1">
      <c r="B412" s="5"/>
      <c r="C412" s="7"/>
      <c r="D412" s="147"/>
      <c r="G412" s="84"/>
      <c r="H412" s="85"/>
      <c r="I412" s="85"/>
      <c r="J412" s="85"/>
      <c r="K412" s="84"/>
      <c r="L412" s="86"/>
      <c r="M412" s="86"/>
      <c r="O412" s="181"/>
      <c r="P412" s="181"/>
      <c r="Q412" s="181"/>
      <c r="R412" s="182"/>
      <c r="S412" s="181"/>
      <c r="T412" s="181"/>
      <c r="U412" s="181"/>
      <c r="V412" s="181"/>
    </row>
    <row r="413" spans="2:22" customFormat="1" ht="29.25" customHeight="1">
      <c r="B413" s="5"/>
      <c r="C413" s="7"/>
      <c r="D413" s="147"/>
      <c r="G413" s="84"/>
      <c r="H413" s="85"/>
      <c r="I413" s="85"/>
      <c r="J413" s="85"/>
      <c r="K413" s="84"/>
      <c r="L413" s="86"/>
      <c r="M413" s="86"/>
      <c r="O413" s="181"/>
      <c r="P413" s="181"/>
      <c r="Q413" s="181"/>
      <c r="R413" s="182"/>
      <c r="S413" s="181"/>
      <c r="T413" s="181"/>
      <c r="U413" s="181"/>
      <c r="V413" s="181"/>
    </row>
    <row r="414" spans="2:22" customFormat="1" ht="29.25" customHeight="1">
      <c r="B414" s="5"/>
      <c r="C414" s="7"/>
      <c r="D414" s="147"/>
      <c r="G414" s="84"/>
      <c r="H414" s="85"/>
      <c r="I414" s="85"/>
      <c r="J414" s="85"/>
      <c r="K414" s="84"/>
      <c r="L414" s="86"/>
      <c r="M414" s="86"/>
      <c r="O414" s="181"/>
      <c r="P414" s="181"/>
      <c r="Q414" s="181"/>
      <c r="R414" s="182"/>
      <c r="S414" s="181"/>
      <c r="T414" s="181"/>
      <c r="U414" s="181"/>
      <c r="V414" s="181"/>
    </row>
    <row r="415" spans="2:22" customFormat="1" ht="29.25" customHeight="1">
      <c r="B415" s="5"/>
      <c r="C415" s="7"/>
      <c r="D415" s="147"/>
      <c r="G415" s="84"/>
      <c r="H415" s="85"/>
      <c r="I415" s="85"/>
      <c r="J415" s="85"/>
      <c r="K415" s="84"/>
      <c r="L415" s="86"/>
      <c r="M415" s="86"/>
      <c r="O415" s="181"/>
      <c r="P415" s="181"/>
      <c r="Q415" s="181"/>
      <c r="R415" s="182"/>
      <c r="S415" s="181"/>
      <c r="T415" s="181"/>
      <c r="U415" s="181"/>
      <c r="V415" s="181"/>
    </row>
    <row r="416" spans="2:22" customFormat="1" ht="29.25" customHeight="1">
      <c r="B416" s="5"/>
      <c r="C416" s="7"/>
      <c r="D416" s="147"/>
      <c r="G416" s="84"/>
      <c r="H416" s="85"/>
      <c r="I416" s="85"/>
      <c r="J416" s="85"/>
      <c r="K416" s="84"/>
      <c r="L416" s="86"/>
      <c r="M416" s="86"/>
      <c r="O416" s="181"/>
      <c r="P416" s="181"/>
      <c r="Q416" s="181"/>
      <c r="R416" s="182"/>
      <c r="S416" s="181"/>
      <c r="T416" s="181"/>
      <c r="U416" s="181"/>
      <c r="V416" s="181"/>
    </row>
    <row r="417" spans="2:22" customFormat="1" ht="29.25" customHeight="1">
      <c r="B417" s="5"/>
      <c r="C417" s="7"/>
      <c r="D417" s="147"/>
      <c r="G417" s="84"/>
      <c r="H417" s="85"/>
      <c r="I417" s="85"/>
      <c r="J417" s="85"/>
      <c r="K417" s="84"/>
      <c r="L417" s="86"/>
      <c r="M417" s="86"/>
      <c r="O417" s="181"/>
      <c r="P417" s="181"/>
      <c r="Q417" s="181"/>
      <c r="R417" s="182"/>
      <c r="S417" s="181"/>
      <c r="T417" s="181"/>
      <c r="U417" s="181"/>
      <c r="V417" s="181"/>
    </row>
    <row r="418" spans="2:22" customFormat="1" ht="29.25" customHeight="1">
      <c r="B418" s="5"/>
      <c r="C418" s="7"/>
      <c r="D418" s="147"/>
      <c r="G418" s="84"/>
      <c r="H418" s="85"/>
      <c r="I418" s="85"/>
      <c r="J418" s="85"/>
      <c r="K418" s="84"/>
      <c r="L418" s="86"/>
      <c r="M418" s="86"/>
      <c r="O418" s="181"/>
      <c r="P418" s="181"/>
      <c r="Q418" s="181"/>
      <c r="R418" s="182"/>
      <c r="S418" s="181"/>
      <c r="T418" s="181"/>
      <c r="U418" s="181"/>
      <c r="V418" s="181"/>
    </row>
    <row r="419" spans="2:22" customFormat="1" ht="29.25" customHeight="1">
      <c r="B419" s="5"/>
      <c r="C419" s="7"/>
      <c r="D419" s="147"/>
      <c r="G419" s="84"/>
      <c r="H419" s="85"/>
      <c r="I419" s="85"/>
      <c r="J419" s="85"/>
      <c r="K419" s="84"/>
      <c r="L419" s="86"/>
      <c r="M419" s="86"/>
      <c r="O419" s="181"/>
      <c r="P419" s="181"/>
      <c r="Q419" s="181"/>
      <c r="R419" s="182"/>
      <c r="S419" s="181"/>
      <c r="T419" s="181"/>
      <c r="U419" s="181"/>
      <c r="V419" s="181"/>
    </row>
    <row r="420" spans="2:22" customFormat="1" ht="29.25" customHeight="1">
      <c r="B420" s="5"/>
      <c r="C420" s="7"/>
      <c r="D420" s="147"/>
      <c r="G420" s="84"/>
      <c r="H420" s="85"/>
      <c r="I420" s="85"/>
      <c r="J420" s="85"/>
      <c r="K420" s="84"/>
      <c r="L420" s="86"/>
      <c r="M420" s="86"/>
      <c r="O420" s="181"/>
      <c r="P420" s="181"/>
      <c r="Q420" s="181"/>
      <c r="R420" s="182"/>
      <c r="S420" s="181"/>
      <c r="T420" s="181"/>
      <c r="U420" s="181"/>
      <c r="V420" s="181"/>
    </row>
    <row r="421" spans="2:22" customFormat="1" ht="29.25" customHeight="1">
      <c r="B421" s="5"/>
      <c r="C421" s="7"/>
      <c r="D421" s="147"/>
      <c r="G421" s="84"/>
      <c r="H421" s="85"/>
      <c r="I421" s="85"/>
      <c r="J421" s="85"/>
      <c r="K421" s="84"/>
      <c r="L421" s="86"/>
      <c r="M421" s="86"/>
      <c r="O421" s="181"/>
      <c r="P421" s="181"/>
      <c r="Q421" s="181"/>
      <c r="R421" s="182"/>
      <c r="S421" s="181"/>
      <c r="T421" s="181"/>
      <c r="U421" s="181"/>
      <c r="V421" s="181"/>
    </row>
    <row r="422" spans="2:22" customFormat="1" ht="29.25" customHeight="1">
      <c r="B422" s="5"/>
      <c r="C422" s="7"/>
      <c r="D422" s="147"/>
      <c r="G422" s="84"/>
      <c r="H422" s="85"/>
      <c r="I422" s="85"/>
      <c r="J422" s="85"/>
      <c r="K422" s="84"/>
      <c r="L422" s="86"/>
      <c r="M422" s="86"/>
      <c r="O422" s="181"/>
      <c r="P422" s="181"/>
      <c r="Q422" s="181"/>
      <c r="R422" s="182"/>
      <c r="S422" s="181"/>
      <c r="T422" s="181"/>
      <c r="U422" s="181"/>
      <c r="V422" s="181"/>
    </row>
    <row r="423" spans="2:22" customFormat="1" ht="29.25" customHeight="1">
      <c r="B423" s="5"/>
      <c r="C423" s="7"/>
      <c r="D423" s="147"/>
      <c r="G423" s="84"/>
      <c r="H423" s="85"/>
      <c r="I423" s="85"/>
      <c r="J423" s="85"/>
      <c r="K423" s="84"/>
      <c r="L423" s="86"/>
      <c r="M423" s="86"/>
      <c r="O423" s="181"/>
      <c r="P423" s="181"/>
      <c r="Q423" s="181"/>
      <c r="R423" s="182"/>
      <c r="S423" s="181"/>
      <c r="T423" s="181"/>
      <c r="U423" s="181"/>
      <c r="V423" s="181"/>
    </row>
    <row r="424" spans="2:22" customFormat="1" ht="29.25" customHeight="1">
      <c r="B424" s="5"/>
      <c r="C424" s="7"/>
      <c r="D424" s="147"/>
      <c r="G424" s="84"/>
      <c r="H424" s="85"/>
      <c r="I424" s="85"/>
      <c r="J424" s="85"/>
      <c r="K424" s="84"/>
      <c r="L424" s="86"/>
      <c r="M424" s="86"/>
      <c r="O424" s="181"/>
      <c r="P424" s="181"/>
      <c r="Q424" s="181"/>
      <c r="R424" s="182"/>
      <c r="S424" s="181"/>
      <c r="T424" s="181"/>
      <c r="U424" s="181"/>
      <c r="V424" s="181"/>
    </row>
    <row r="425" spans="2:22" customFormat="1" ht="29.25" customHeight="1">
      <c r="B425" s="5"/>
      <c r="C425" s="7"/>
      <c r="D425" s="147"/>
      <c r="G425" s="84"/>
      <c r="H425" s="85"/>
      <c r="I425" s="85"/>
      <c r="J425" s="85"/>
      <c r="K425" s="84"/>
      <c r="L425" s="86"/>
      <c r="M425" s="86"/>
      <c r="O425" s="181"/>
      <c r="P425" s="181"/>
      <c r="Q425" s="181"/>
      <c r="R425" s="182"/>
      <c r="S425" s="181"/>
      <c r="T425" s="181"/>
      <c r="U425" s="181"/>
      <c r="V425" s="181"/>
    </row>
    <row r="426" spans="2:22" customFormat="1" ht="29.25" customHeight="1">
      <c r="B426" s="5"/>
      <c r="C426" s="7"/>
      <c r="D426" s="147"/>
      <c r="G426" s="84"/>
      <c r="H426" s="85"/>
      <c r="I426" s="85"/>
      <c r="J426" s="85"/>
      <c r="K426" s="84"/>
      <c r="L426" s="86"/>
      <c r="M426" s="86"/>
      <c r="O426" s="181"/>
      <c r="P426" s="181"/>
      <c r="Q426" s="181"/>
      <c r="R426" s="182"/>
      <c r="S426" s="181"/>
      <c r="T426" s="181"/>
      <c r="U426" s="181"/>
      <c r="V426" s="181"/>
    </row>
    <row r="427" spans="2:22" customFormat="1" ht="29.25" customHeight="1">
      <c r="B427" s="5"/>
      <c r="C427" s="7"/>
      <c r="D427" s="147"/>
      <c r="G427" s="84"/>
      <c r="H427" s="85"/>
      <c r="I427" s="85"/>
      <c r="J427" s="85"/>
      <c r="K427" s="84"/>
      <c r="L427" s="86"/>
      <c r="M427" s="86"/>
      <c r="O427" s="181"/>
      <c r="P427" s="181"/>
      <c r="Q427" s="181"/>
      <c r="R427" s="182"/>
      <c r="S427" s="181"/>
      <c r="T427" s="181"/>
      <c r="U427" s="181"/>
      <c r="V427" s="181"/>
    </row>
    <row r="428" spans="2:22" customFormat="1" ht="29.25" customHeight="1">
      <c r="B428" s="5"/>
      <c r="C428" s="7"/>
      <c r="D428" s="147"/>
      <c r="G428" s="84"/>
      <c r="H428" s="85"/>
      <c r="I428" s="85"/>
      <c r="J428" s="85"/>
      <c r="K428" s="84"/>
      <c r="L428" s="86"/>
      <c r="M428" s="86"/>
      <c r="O428" s="181"/>
      <c r="P428" s="181"/>
      <c r="Q428" s="181"/>
      <c r="R428" s="182"/>
      <c r="S428" s="181"/>
      <c r="T428" s="181"/>
      <c r="U428" s="181"/>
      <c r="V428" s="181"/>
    </row>
    <row r="429" spans="2:22" customFormat="1" ht="29.25" customHeight="1">
      <c r="B429" s="5"/>
      <c r="C429" s="7"/>
      <c r="D429" s="147"/>
      <c r="G429" s="84"/>
      <c r="H429" s="85"/>
      <c r="I429" s="85"/>
      <c r="J429" s="85"/>
      <c r="K429" s="84"/>
      <c r="L429" s="86"/>
      <c r="M429" s="86"/>
      <c r="O429" s="181"/>
      <c r="P429" s="181"/>
      <c r="Q429" s="181"/>
      <c r="R429" s="182"/>
      <c r="S429" s="181"/>
      <c r="T429" s="181"/>
      <c r="U429" s="181"/>
      <c r="V429" s="181"/>
    </row>
    <row r="430" spans="2:22" customFormat="1" ht="29.25" customHeight="1">
      <c r="B430" s="5"/>
      <c r="C430" s="7"/>
      <c r="D430" s="147"/>
      <c r="G430" s="84"/>
      <c r="H430" s="85"/>
      <c r="I430" s="85"/>
      <c r="J430" s="85"/>
      <c r="K430" s="84"/>
      <c r="L430" s="86"/>
      <c r="M430" s="86"/>
      <c r="O430" s="181"/>
      <c r="P430" s="181"/>
      <c r="Q430" s="181"/>
      <c r="R430" s="182"/>
      <c r="S430" s="181"/>
      <c r="T430" s="181"/>
      <c r="U430" s="181"/>
      <c r="V430" s="181"/>
    </row>
    <row r="431" spans="2:22" customFormat="1" ht="29.25" customHeight="1">
      <c r="B431" s="5"/>
      <c r="C431" s="7"/>
      <c r="D431" s="147"/>
      <c r="G431" s="84"/>
      <c r="H431" s="85"/>
      <c r="I431" s="85"/>
      <c r="J431" s="85"/>
      <c r="K431" s="84"/>
      <c r="L431" s="86"/>
      <c r="M431" s="86"/>
      <c r="O431" s="181"/>
      <c r="P431" s="181"/>
      <c r="Q431" s="181"/>
      <c r="R431" s="182"/>
      <c r="S431" s="181"/>
      <c r="T431" s="181"/>
      <c r="U431" s="181"/>
      <c r="V431" s="181"/>
    </row>
    <row r="432" spans="2:22" customFormat="1" ht="29.25" customHeight="1">
      <c r="B432" s="5"/>
      <c r="C432" s="7"/>
      <c r="D432" s="147"/>
      <c r="G432" s="84"/>
      <c r="H432" s="85"/>
      <c r="I432" s="85"/>
      <c r="J432" s="85"/>
      <c r="K432" s="84"/>
      <c r="L432" s="86"/>
      <c r="M432" s="86"/>
      <c r="O432" s="181"/>
      <c r="P432" s="181"/>
      <c r="Q432" s="181"/>
      <c r="R432" s="182"/>
      <c r="S432" s="181"/>
      <c r="T432" s="181"/>
      <c r="U432" s="181"/>
      <c r="V432" s="181"/>
    </row>
    <row r="433" spans="2:22" customFormat="1" ht="29.25" customHeight="1">
      <c r="B433" s="5"/>
      <c r="C433" s="7"/>
      <c r="D433" s="147"/>
      <c r="G433" s="84"/>
      <c r="H433" s="85"/>
      <c r="I433" s="85"/>
      <c r="J433" s="85"/>
      <c r="K433" s="84"/>
      <c r="L433" s="86"/>
      <c r="M433" s="86"/>
      <c r="O433" s="181"/>
      <c r="P433" s="181"/>
      <c r="Q433" s="181"/>
      <c r="R433" s="182"/>
      <c r="S433" s="181"/>
      <c r="T433" s="181"/>
      <c r="U433" s="181"/>
      <c r="V433" s="181"/>
    </row>
    <row r="434" spans="2:22" customFormat="1" ht="29.25" customHeight="1">
      <c r="B434" s="5"/>
      <c r="C434" s="7"/>
      <c r="D434" s="147"/>
      <c r="G434" s="84"/>
      <c r="H434" s="85"/>
      <c r="I434" s="85"/>
      <c r="J434" s="85"/>
      <c r="K434" s="84"/>
      <c r="L434" s="86"/>
      <c r="M434" s="86"/>
      <c r="O434" s="181"/>
      <c r="P434" s="181"/>
      <c r="Q434" s="181"/>
      <c r="R434" s="182"/>
      <c r="S434" s="181"/>
      <c r="T434" s="181"/>
      <c r="U434" s="181"/>
      <c r="V434" s="181"/>
    </row>
    <row r="435" spans="2:22" customFormat="1" ht="29.25" customHeight="1">
      <c r="B435" s="5"/>
      <c r="C435" s="7"/>
      <c r="D435" s="147"/>
      <c r="G435" s="84"/>
      <c r="H435" s="85"/>
      <c r="I435" s="85"/>
      <c r="J435" s="85"/>
      <c r="K435" s="84"/>
      <c r="L435" s="86"/>
      <c r="M435" s="86"/>
      <c r="O435" s="181"/>
      <c r="P435" s="181"/>
      <c r="Q435" s="181"/>
      <c r="R435" s="182"/>
      <c r="S435" s="181"/>
      <c r="T435" s="181"/>
      <c r="U435" s="181"/>
      <c r="V435" s="181"/>
    </row>
    <row r="436" spans="2:22" customFormat="1" ht="29.25" customHeight="1">
      <c r="B436" s="5"/>
      <c r="C436" s="7"/>
      <c r="D436" s="147"/>
      <c r="G436" s="84"/>
      <c r="H436" s="85"/>
      <c r="I436" s="85"/>
      <c r="J436" s="85"/>
      <c r="K436" s="84"/>
      <c r="L436" s="86"/>
      <c r="M436" s="86"/>
      <c r="O436" s="181"/>
      <c r="P436" s="181"/>
      <c r="Q436" s="181"/>
      <c r="R436" s="182"/>
      <c r="S436" s="181"/>
      <c r="T436" s="181"/>
      <c r="U436" s="181"/>
      <c r="V436" s="181"/>
    </row>
    <row r="437" spans="2:22" customFormat="1" ht="29.25" customHeight="1">
      <c r="B437" s="5"/>
      <c r="C437" s="7"/>
      <c r="D437" s="147"/>
      <c r="G437" s="84"/>
      <c r="H437" s="85"/>
      <c r="I437" s="85"/>
      <c r="J437" s="85"/>
      <c r="K437" s="84"/>
      <c r="L437" s="86"/>
      <c r="M437" s="86"/>
      <c r="O437" s="181"/>
      <c r="P437" s="181"/>
      <c r="Q437" s="181"/>
      <c r="R437" s="182"/>
      <c r="S437" s="181"/>
      <c r="T437" s="181"/>
      <c r="U437" s="181"/>
      <c r="V437" s="181"/>
    </row>
    <row r="438" spans="2:22" customFormat="1" ht="29.25" customHeight="1">
      <c r="B438" s="5"/>
      <c r="C438" s="7"/>
      <c r="D438" s="147"/>
      <c r="G438" s="84"/>
      <c r="H438" s="85"/>
      <c r="I438" s="85"/>
      <c r="J438" s="85"/>
      <c r="K438" s="84"/>
      <c r="L438" s="86"/>
      <c r="M438" s="86"/>
      <c r="O438" s="181"/>
      <c r="P438" s="181"/>
      <c r="Q438" s="181"/>
      <c r="R438" s="182"/>
      <c r="S438" s="181"/>
      <c r="T438" s="181"/>
      <c r="U438" s="181"/>
      <c r="V438" s="181"/>
    </row>
    <row r="439" spans="2:22" customFormat="1" ht="29.25" customHeight="1">
      <c r="B439" s="5"/>
      <c r="C439" s="7"/>
      <c r="D439" s="147"/>
      <c r="G439" s="84"/>
      <c r="H439" s="85"/>
      <c r="I439" s="85"/>
      <c r="J439" s="85"/>
      <c r="K439" s="84"/>
      <c r="L439" s="86"/>
      <c r="M439" s="86"/>
      <c r="O439" s="181"/>
      <c r="P439" s="181"/>
      <c r="Q439" s="181"/>
      <c r="R439" s="182"/>
      <c r="S439" s="181"/>
      <c r="T439" s="181"/>
      <c r="U439" s="181"/>
      <c r="V439" s="181"/>
    </row>
    <row r="440" spans="2:22" customFormat="1" ht="29.25" customHeight="1">
      <c r="B440" s="5"/>
      <c r="C440" s="7"/>
      <c r="D440" s="147"/>
      <c r="G440" s="84"/>
      <c r="H440" s="85"/>
      <c r="I440" s="85"/>
      <c r="J440" s="85"/>
      <c r="K440" s="84"/>
      <c r="L440" s="86"/>
      <c r="M440" s="86"/>
      <c r="O440" s="181"/>
      <c r="P440" s="181"/>
      <c r="Q440" s="181"/>
      <c r="R440" s="182"/>
      <c r="S440" s="181"/>
      <c r="T440" s="181"/>
      <c r="U440" s="181"/>
      <c r="V440" s="181"/>
    </row>
    <row r="441" spans="2:22" customFormat="1" ht="29.25" customHeight="1">
      <c r="B441" s="5"/>
      <c r="C441" s="7"/>
      <c r="D441" s="147"/>
      <c r="G441" s="84"/>
      <c r="H441" s="85"/>
      <c r="I441" s="85"/>
      <c r="J441" s="85"/>
      <c r="K441" s="84"/>
      <c r="L441" s="86"/>
      <c r="M441" s="86"/>
      <c r="O441" s="181"/>
      <c r="P441" s="181"/>
      <c r="Q441" s="181"/>
      <c r="R441" s="182"/>
      <c r="S441" s="181"/>
      <c r="T441" s="181"/>
      <c r="U441" s="181"/>
      <c r="V441" s="181"/>
    </row>
    <row r="442" spans="2:22" customFormat="1" ht="29.25" customHeight="1">
      <c r="B442" s="5"/>
      <c r="C442" s="7"/>
      <c r="D442" s="147"/>
      <c r="G442" s="84"/>
      <c r="H442" s="85"/>
      <c r="I442" s="85"/>
      <c r="J442" s="85"/>
      <c r="K442" s="84"/>
      <c r="L442" s="86"/>
      <c r="M442" s="86"/>
      <c r="O442" s="181"/>
      <c r="P442" s="181"/>
      <c r="Q442" s="181"/>
      <c r="R442" s="182"/>
      <c r="S442" s="181"/>
      <c r="T442" s="181"/>
      <c r="U442" s="181"/>
      <c r="V442" s="181"/>
    </row>
    <row r="443" spans="2:22" customFormat="1" ht="29.25" customHeight="1">
      <c r="B443" s="5"/>
      <c r="C443" s="7"/>
      <c r="D443" s="147"/>
      <c r="G443" s="84"/>
      <c r="H443" s="85"/>
      <c r="I443" s="85"/>
      <c r="J443" s="85"/>
      <c r="K443" s="84"/>
      <c r="L443" s="86"/>
      <c r="M443" s="86"/>
      <c r="O443" s="181"/>
      <c r="P443" s="181"/>
      <c r="Q443" s="181"/>
      <c r="R443" s="182"/>
      <c r="S443" s="181"/>
      <c r="T443" s="181"/>
      <c r="U443" s="181"/>
      <c r="V443" s="181"/>
    </row>
    <row r="444" spans="2:22" customFormat="1" ht="29.25" customHeight="1">
      <c r="B444" s="5"/>
      <c r="C444" s="7"/>
      <c r="D444" s="147"/>
      <c r="G444" s="84"/>
      <c r="H444" s="85"/>
      <c r="I444" s="85"/>
      <c r="J444" s="85"/>
      <c r="K444" s="84"/>
      <c r="L444" s="86"/>
      <c r="M444" s="86"/>
      <c r="O444" s="181"/>
      <c r="P444" s="181"/>
      <c r="Q444" s="181"/>
      <c r="R444" s="182"/>
      <c r="S444" s="181"/>
      <c r="T444" s="181"/>
      <c r="U444" s="181"/>
      <c r="V444" s="181"/>
    </row>
    <row r="445" spans="2:22" customFormat="1" ht="29.25" customHeight="1">
      <c r="B445" s="5"/>
      <c r="C445" s="7"/>
      <c r="D445" s="147"/>
      <c r="G445" s="84"/>
      <c r="H445" s="85"/>
      <c r="I445" s="85"/>
      <c r="J445" s="85"/>
      <c r="K445" s="84"/>
      <c r="L445" s="86"/>
      <c r="M445" s="86"/>
      <c r="O445" s="181"/>
      <c r="P445" s="181"/>
      <c r="Q445" s="181"/>
      <c r="R445" s="182"/>
      <c r="S445" s="181"/>
      <c r="T445" s="181"/>
      <c r="U445" s="181"/>
      <c r="V445" s="181"/>
    </row>
    <row r="446" spans="2:22" customFormat="1" ht="29.25" customHeight="1">
      <c r="B446" s="5"/>
      <c r="C446" s="7"/>
      <c r="D446" s="147"/>
      <c r="G446" s="84"/>
      <c r="H446" s="85"/>
      <c r="I446" s="85"/>
      <c r="J446" s="85"/>
      <c r="K446" s="84"/>
      <c r="L446" s="86"/>
      <c r="M446" s="86"/>
      <c r="O446" s="181"/>
      <c r="P446" s="181"/>
      <c r="Q446" s="181"/>
      <c r="R446" s="182"/>
      <c r="S446" s="181"/>
      <c r="T446" s="181"/>
      <c r="U446" s="181"/>
      <c r="V446" s="181"/>
    </row>
    <row r="447" spans="2:22" customFormat="1" ht="29.25" customHeight="1">
      <c r="B447" s="5"/>
      <c r="C447" s="7"/>
      <c r="D447" s="147"/>
      <c r="G447" s="84"/>
      <c r="H447" s="85"/>
      <c r="I447" s="85"/>
      <c r="J447" s="85"/>
      <c r="K447" s="84"/>
      <c r="L447" s="86"/>
      <c r="M447" s="86"/>
      <c r="O447" s="181"/>
      <c r="P447" s="181"/>
      <c r="Q447" s="181"/>
      <c r="R447" s="182"/>
      <c r="S447" s="181"/>
      <c r="T447" s="181"/>
      <c r="U447" s="181"/>
      <c r="V447" s="181"/>
    </row>
    <row r="448" spans="2:22" customFormat="1" ht="29.25" customHeight="1">
      <c r="B448" s="5"/>
      <c r="C448" s="7"/>
      <c r="D448" s="147"/>
      <c r="G448" s="84"/>
      <c r="H448" s="85"/>
      <c r="I448" s="85"/>
      <c r="J448" s="85"/>
      <c r="K448" s="84"/>
      <c r="L448" s="86"/>
      <c r="M448" s="86"/>
      <c r="O448" s="181"/>
      <c r="P448" s="181"/>
      <c r="Q448" s="181"/>
      <c r="R448" s="182"/>
      <c r="S448" s="181"/>
      <c r="T448" s="181"/>
      <c r="U448" s="181"/>
      <c r="V448" s="181"/>
    </row>
    <row r="449" spans="2:22" customFormat="1" ht="29.25" customHeight="1">
      <c r="B449" s="5"/>
      <c r="C449" s="7"/>
      <c r="D449" s="147"/>
      <c r="G449" s="84"/>
      <c r="H449" s="85"/>
      <c r="I449" s="85"/>
      <c r="J449" s="85"/>
      <c r="K449" s="84"/>
      <c r="L449" s="86"/>
      <c r="M449" s="86"/>
      <c r="O449" s="181"/>
      <c r="P449" s="181"/>
      <c r="Q449" s="181"/>
      <c r="R449" s="182"/>
      <c r="S449" s="181"/>
      <c r="T449" s="181"/>
      <c r="U449" s="181"/>
      <c r="V449" s="181"/>
    </row>
    <row r="450" spans="2:22" customFormat="1" ht="29.25" customHeight="1">
      <c r="B450" s="5"/>
      <c r="C450" s="7"/>
      <c r="D450" s="147"/>
      <c r="G450" s="84"/>
      <c r="H450" s="85"/>
      <c r="I450" s="85"/>
      <c r="J450" s="85"/>
      <c r="K450" s="84"/>
      <c r="L450" s="86"/>
      <c r="M450" s="86"/>
      <c r="O450" s="181"/>
      <c r="P450" s="181"/>
      <c r="Q450" s="181"/>
      <c r="R450" s="182"/>
      <c r="S450" s="181"/>
      <c r="T450" s="181"/>
      <c r="U450" s="181"/>
      <c r="V450" s="181"/>
    </row>
    <row r="451" spans="2:22" customFormat="1" ht="29.25" customHeight="1">
      <c r="B451" s="5"/>
      <c r="C451" s="7"/>
      <c r="D451" s="147"/>
      <c r="G451" s="84"/>
      <c r="H451" s="85"/>
      <c r="I451" s="85"/>
      <c r="J451" s="85"/>
      <c r="K451" s="84"/>
      <c r="L451" s="86"/>
      <c r="M451" s="86"/>
      <c r="O451" s="181"/>
      <c r="P451" s="181"/>
      <c r="Q451" s="181"/>
      <c r="R451" s="182"/>
      <c r="S451" s="181"/>
      <c r="T451" s="181"/>
      <c r="U451" s="181"/>
      <c r="V451" s="181"/>
    </row>
    <row r="452" spans="2:22" customFormat="1" ht="29.25" customHeight="1">
      <c r="B452" s="5"/>
      <c r="C452" s="7"/>
      <c r="D452" s="147"/>
      <c r="G452" s="84"/>
      <c r="H452" s="85"/>
      <c r="I452" s="85"/>
      <c r="J452" s="85"/>
      <c r="K452" s="84"/>
      <c r="L452" s="86"/>
      <c r="M452" s="86"/>
      <c r="O452" s="181"/>
      <c r="P452" s="181"/>
      <c r="Q452" s="181"/>
      <c r="R452" s="182"/>
      <c r="S452" s="181"/>
      <c r="T452" s="181"/>
      <c r="U452" s="181"/>
      <c r="V452" s="181"/>
    </row>
    <row r="453" spans="2:22" customFormat="1" ht="29.25" customHeight="1">
      <c r="B453" s="5"/>
      <c r="C453" s="7"/>
      <c r="D453" s="147"/>
      <c r="G453" s="84"/>
      <c r="H453" s="85"/>
      <c r="I453" s="85"/>
      <c r="J453" s="85"/>
      <c r="K453" s="84"/>
      <c r="L453" s="86"/>
      <c r="M453" s="86"/>
      <c r="O453" s="181"/>
      <c r="P453" s="181"/>
      <c r="Q453" s="181"/>
      <c r="R453" s="182"/>
      <c r="S453" s="181"/>
      <c r="T453" s="181"/>
      <c r="U453" s="181"/>
      <c r="V453" s="181"/>
    </row>
    <row r="454" spans="2:22" customFormat="1" ht="29.25" customHeight="1">
      <c r="B454" s="5"/>
      <c r="C454" s="7"/>
      <c r="D454" s="147"/>
      <c r="G454" s="84"/>
      <c r="H454" s="85"/>
      <c r="I454" s="85"/>
      <c r="J454" s="85"/>
      <c r="K454" s="84"/>
      <c r="L454" s="86"/>
      <c r="M454" s="86"/>
      <c r="O454" s="181"/>
      <c r="P454" s="181"/>
      <c r="Q454" s="181"/>
      <c r="R454" s="182"/>
      <c r="S454" s="181"/>
      <c r="T454" s="181"/>
      <c r="U454" s="181"/>
      <c r="V454" s="181"/>
    </row>
    <row r="455" spans="2:22" customFormat="1" ht="29.25" customHeight="1">
      <c r="B455" s="5"/>
      <c r="C455" s="7"/>
      <c r="D455" s="147"/>
      <c r="G455" s="84"/>
      <c r="H455" s="85"/>
      <c r="I455" s="85"/>
      <c r="J455" s="85"/>
      <c r="K455" s="84"/>
      <c r="L455" s="86"/>
      <c r="M455" s="86"/>
      <c r="O455" s="181"/>
      <c r="P455" s="181"/>
      <c r="Q455" s="181"/>
      <c r="R455" s="182"/>
      <c r="S455" s="181"/>
      <c r="T455" s="181"/>
      <c r="U455" s="181"/>
      <c r="V455" s="181"/>
    </row>
    <row r="456" spans="2:22" customFormat="1" ht="29.25" customHeight="1">
      <c r="B456" s="5"/>
      <c r="C456" s="7"/>
      <c r="D456" s="147"/>
      <c r="G456" s="84"/>
      <c r="H456" s="85"/>
      <c r="I456" s="85"/>
      <c r="J456" s="85"/>
      <c r="K456" s="84"/>
      <c r="L456" s="86"/>
      <c r="M456" s="86"/>
      <c r="O456" s="181"/>
      <c r="P456" s="181"/>
      <c r="Q456" s="181"/>
      <c r="R456" s="182"/>
      <c r="S456" s="181"/>
      <c r="T456" s="181"/>
      <c r="U456" s="181"/>
      <c r="V456" s="181"/>
    </row>
    <row r="457" spans="2:22" customFormat="1" ht="29.25" customHeight="1">
      <c r="B457" s="5"/>
      <c r="C457" s="7"/>
      <c r="D457" s="147"/>
      <c r="G457" s="84"/>
      <c r="H457" s="85"/>
      <c r="I457" s="85"/>
      <c r="J457" s="85"/>
      <c r="K457" s="84"/>
      <c r="L457" s="86"/>
      <c r="M457" s="86"/>
      <c r="O457" s="181"/>
      <c r="P457" s="181"/>
      <c r="Q457" s="181"/>
      <c r="R457" s="182"/>
      <c r="S457" s="181"/>
      <c r="T457" s="181"/>
      <c r="U457" s="181"/>
      <c r="V457" s="181"/>
    </row>
    <row r="458" spans="2:22" customFormat="1" ht="29.25" customHeight="1">
      <c r="B458" s="5"/>
      <c r="C458" s="7"/>
      <c r="D458" s="147"/>
      <c r="G458" s="84"/>
      <c r="H458" s="85"/>
      <c r="I458" s="85"/>
      <c r="J458" s="85"/>
      <c r="K458" s="84"/>
      <c r="L458" s="86"/>
      <c r="M458" s="86"/>
      <c r="O458" s="181"/>
      <c r="P458" s="181"/>
      <c r="Q458" s="181"/>
      <c r="R458" s="182"/>
      <c r="S458" s="181"/>
      <c r="T458" s="181"/>
      <c r="U458" s="181"/>
      <c r="V458" s="181"/>
    </row>
    <row r="459" spans="2:22" customFormat="1" ht="29.25" customHeight="1">
      <c r="B459" s="5"/>
      <c r="C459" s="7"/>
      <c r="D459" s="147"/>
      <c r="G459" s="84"/>
      <c r="H459" s="85"/>
      <c r="I459" s="85"/>
      <c r="J459" s="85"/>
      <c r="K459" s="84"/>
      <c r="L459" s="86"/>
      <c r="M459" s="86"/>
      <c r="O459" s="181"/>
      <c r="P459" s="181"/>
      <c r="Q459" s="181"/>
      <c r="R459" s="182"/>
      <c r="S459" s="181"/>
      <c r="T459" s="181"/>
      <c r="U459" s="181"/>
      <c r="V459" s="181"/>
    </row>
    <row r="460" spans="2:22" customFormat="1" ht="29.25" customHeight="1">
      <c r="B460" s="5"/>
      <c r="C460" s="7"/>
      <c r="D460" s="147"/>
      <c r="G460" s="84"/>
      <c r="H460" s="85"/>
      <c r="I460" s="85"/>
      <c r="J460" s="85"/>
      <c r="K460" s="84"/>
      <c r="L460" s="86"/>
      <c r="M460" s="86"/>
      <c r="O460" s="181"/>
      <c r="P460" s="181"/>
      <c r="Q460" s="181"/>
      <c r="R460" s="182"/>
      <c r="S460" s="181"/>
      <c r="T460" s="181"/>
      <c r="U460" s="181"/>
      <c r="V460" s="181"/>
    </row>
    <row r="461" spans="2:22" customFormat="1" ht="29.25" customHeight="1">
      <c r="B461" s="5"/>
      <c r="C461" s="7"/>
      <c r="D461" s="147"/>
      <c r="G461" s="84"/>
      <c r="H461" s="85"/>
      <c r="I461" s="85"/>
      <c r="J461" s="85"/>
      <c r="K461" s="84"/>
      <c r="L461" s="86"/>
      <c r="M461" s="86"/>
      <c r="O461" s="181"/>
      <c r="P461" s="181"/>
      <c r="Q461" s="181"/>
      <c r="R461" s="182"/>
      <c r="S461" s="181"/>
      <c r="T461" s="181"/>
      <c r="U461" s="181"/>
      <c r="V461" s="181"/>
    </row>
    <row r="462" spans="2:22" customFormat="1" ht="29.25" customHeight="1">
      <c r="B462" s="5"/>
      <c r="C462" s="7"/>
      <c r="D462" s="147"/>
      <c r="G462" s="84"/>
      <c r="H462" s="85"/>
      <c r="I462" s="85"/>
      <c r="J462" s="85"/>
      <c r="K462" s="84"/>
      <c r="L462" s="86"/>
      <c r="M462" s="86"/>
      <c r="O462" s="181"/>
      <c r="P462" s="181"/>
      <c r="Q462" s="181"/>
      <c r="R462" s="182"/>
      <c r="S462" s="181"/>
      <c r="T462" s="181"/>
      <c r="U462" s="181"/>
      <c r="V462" s="181"/>
    </row>
    <row r="463" spans="2:22" customFormat="1" ht="29.25" customHeight="1">
      <c r="B463" s="5"/>
      <c r="C463" s="7"/>
      <c r="D463" s="147"/>
      <c r="G463" s="84"/>
      <c r="H463" s="85"/>
      <c r="I463" s="85"/>
      <c r="J463" s="85"/>
      <c r="K463" s="84"/>
      <c r="L463" s="86"/>
      <c r="M463" s="86"/>
      <c r="O463" s="181"/>
      <c r="P463" s="181"/>
      <c r="Q463" s="181"/>
      <c r="R463" s="182"/>
      <c r="S463" s="181"/>
      <c r="T463" s="181"/>
      <c r="U463" s="181"/>
      <c r="V463" s="181"/>
    </row>
    <row r="464" spans="2:22" customFormat="1" ht="29.25" customHeight="1">
      <c r="B464" s="5"/>
      <c r="C464" s="7"/>
      <c r="D464" s="147"/>
      <c r="G464" s="84"/>
      <c r="H464" s="85"/>
      <c r="I464" s="85"/>
      <c r="J464" s="85"/>
      <c r="K464" s="84"/>
      <c r="L464" s="86"/>
      <c r="M464" s="86"/>
      <c r="O464" s="181"/>
      <c r="P464" s="181"/>
      <c r="Q464" s="181"/>
      <c r="R464" s="182"/>
      <c r="S464" s="181"/>
      <c r="T464" s="181"/>
      <c r="U464" s="181"/>
      <c r="V464" s="181"/>
    </row>
    <row r="465" spans="2:22" customFormat="1" ht="29.25" customHeight="1">
      <c r="B465" s="5"/>
      <c r="C465" s="7"/>
      <c r="D465" s="147"/>
      <c r="G465" s="84"/>
      <c r="H465" s="85"/>
      <c r="I465" s="85"/>
      <c r="J465" s="85"/>
      <c r="K465" s="84"/>
      <c r="L465" s="86"/>
      <c r="M465" s="86"/>
      <c r="O465" s="181"/>
      <c r="P465" s="181"/>
      <c r="Q465" s="181"/>
      <c r="R465" s="182"/>
      <c r="S465" s="181"/>
      <c r="T465" s="181"/>
      <c r="U465" s="181"/>
      <c r="V465" s="181"/>
    </row>
    <row r="466" spans="2:22" customFormat="1" ht="29.25" customHeight="1">
      <c r="B466" s="5"/>
      <c r="C466" s="7"/>
      <c r="D466" s="147"/>
      <c r="G466" s="84"/>
      <c r="H466" s="85"/>
      <c r="I466" s="85"/>
      <c r="J466" s="85"/>
      <c r="K466" s="84"/>
      <c r="L466" s="86"/>
      <c r="M466" s="86"/>
      <c r="O466" s="181"/>
      <c r="P466" s="181"/>
      <c r="Q466" s="181"/>
      <c r="R466" s="182"/>
      <c r="S466" s="181"/>
      <c r="T466" s="181"/>
      <c r="U466" s="181"/>
      <c r="V466" s="181"/>
    </row>
    <row r="467" spans="2:22" customFormat="1" ht="29.25" customHeight="1">
      <c r="B467" s="5"/>
      <c r="C467" s="7"/>
      <c r="D467" s="147"/>
      <c r="G467" s="84"/>
      <c r="H467" s="85"/>
      <c r="I467" s="85"/>
      <c r="J467" s="85"/>
      <c r="K467" s="84"/>
      <c r="L467" s="86"/>
      <c r="M467" s="86"/>
      <c r="O467" s="181"/>
      <c r="P467" s="181"/>
      <c r="Q467" s="181"/>
      <c r="R467" s="182"/>
      <c r="S467" s="181"/>
      <c r="T467" s="181"/>
      <c r="U467" s="181"/>
      <c r="V467" s="181"/>
    </row>
    <row r="468" spans="2:22" customFormat="1" ht="29.25" customHeight="1">
      <c r="B468" s="5"/>
      <c r="C468" s="7"/>
      <c r="D468" s="147"/>
      <c r="G468" s="84"/>
      <c r="H468" s="85"/>
      <c r="I468" s="85"/>
      <c r="J468" s="85"/>
      <c r="K468" s="84"/>
      <c r="L468" s="86"/>
      <c r="M468" s="86"/>
      <c r="O468" s="181"/>
      <c r="P468" s="181"/>
      <c r="Q468" s="181"/>
      <c r="R468" s="182"/>
      <c r="S468" s="181"/>
      <c r="T468" s="181"/>
      <c r="U468" s="181"/>
      <c r="V468" s="181"/>
    </row>
    <row r="469" spans="2:22" customFormat="1" ht="29.25" customHeight="1">
      <c r="B469" s="5"/>
      <c r="C469" s="7"/>
      <c r="D469" s="147"/>
      <c r="G469" s="84"/>
      <c r="H469" s="85"/>
      <c r="I469" s="85"/>
      <c r="J469" s="85"/>
      <c r="K469" s="84"/>
      <c r="L469" s="86"/>
      <c r="M469" s="86"/>
      <c r="O469" s="181"/>
      <c r="P469" s="181"/>
      <c r="Q469" s="181"/>
      <c r="R469" s="182"/>
      <c r="S469" s="181"/>
      <c r="T469" s="181"/>
      <c r="U469" s="181"/>
      <c r="V469" s="181"/>
    </row>
    <row r="470" spans="2:22" customFormat="1" ht="29.25" customHeight="1">
      <c r="B470" s="5"/>
      <c r="C470" s="7"/>
      <c r="D470" s="147"/>
      <c r="G470" s="84"/>
      <c r="H470" s="85"/>
      <c r="I470" s="85"/>
      <c r="J470" s="85"/>
      <c r="K470" s="84"/>
      <c r="L470" s="86"/>
      <c r="M470" s="86"/>
      <c r="O470" s="181"/>
      <c r="P470" s="181"/>
      <c r="Q470" s="181"/>
      <c r="R470" s="182"/>
      <c r="S470" s="181"/>
      <c r="T470" s="181"/>
      <c r="U470" s="181"/>
      <c r="V470" s="181"/>
    </row>
    <row r="471" spans="2:22" customFormat="1" ht="29.25" customHeight="1">
      <c r="B471" s="5"/>
      <c r="C471" s="7"/>
      <c r="D471" s="147"/>
      <c r="G471" s="84"/>
      <c r="H471" s="85"/>
      <c r="I471" s="85"/>
      <c r="J471" s="85"/>
      <c r="K471" s="84"/>
      <c r="L471" s="86"/>
      <c r="M471" s="86"/>
      <c r="O471" s="181"/>
      <c r="P471" s="181"/>
      <c r="Q471" s="181"/>
      <c r="R471" s="182"/>
      <c r="S471" s="181"/>
      <c r="T471" s="181"/>
      <c r="U471" s="181"/>
      <c r="V471" s="181"/>
    </row>
    <row r="472" spans="2:22" customFormat="1" ht="29.25" customHeight="1">
      <c r="B472" s="5"/>
      <c r="C472" s="7"/>
      <c r="D472" s="147"/>
      <c r="G472" s="84"/>
      <c r="H472" s="85"/>
      <c r="I472" s="85"/>
      <c r="J472" s="85"/>
      <c r="K472" s="84"/>
      <c r="L472" s="86"/>
      <c r="M472" s="86"/>
      <c r="O472" s="181"/>
      <c r="P472" s="181"/>
      <c r="Q472" s="181"/>
      <c r="R472" s="182"/>
      <c r="S472" s="181"/>
      <c r="T472" s="181"/>
      <c r="U472" s="181"/>
      <c r="V472" s="181"/>
    </row>
    <row r="473" spans="2:22" customFormat="1" ht="29.25" customHeight="1">
      <c r="B473" s="5"/>
      <c r="C473" s="7"/>
      <c r="D473" s="147"/>
      <c r="G473" s="84"/>
      <c r="H473" s="85"/>
      <c r="I473" s="85"/>
      <c r="J473" s="85"/>
      <c r="K473" s="84"/>
      <c r="L473" s="86"/>
      <c r="M473" s="86"/>
      <c r="O473" s="181"/>
      <c r="P473" s="181"/>
      <c r="Q473" s="181"/>
      <c r="R473" s="182"/>
      <c r="S473" s="181"/>
      <c r="T473" s="181"/>
      <c r="U473" s="181"/>
      <c r="V473" s="181"/>
    </row>
    <row r="474" spans="2:22" customFormat="1" ht="29.25" customHeight="1">
      <c r="B474" s="5"/>
      <c r="C474" s="7"/>
      <c r="D474" s="147"/>
      <c r="G474" s="84"/>
      <c r="H474" s="85"/>
      <c r="I474" s="85"/>
      <c r="J474" s="85"/>
      <c r="K474" s="84"/>
      <c r="L474" s="86"/>
      <c r="M474" s="86"/>
      <c r="O474" s="181"/>
      <c r="P474" s="181"/>
      <c r="Q474" s="181"/>
      <c r="R474" s="182"/>
      <c r="S474" s="181"/>
      <c r="T474" s="181"/>
      <c r="U474" s="181"/>
      <c r="V474" s="181"/>
    </row>
    <row r="475" spans="2:22" customFormat="1" ht="29.25" customHeight="1">
      <c r="B475" s="5"/>
      <c r="C475" s="7"/>
      <c r="D475" s="147"/>
      <c r="G475" s="84"/>
      <c r="H475" s="85"/>
      <c r="I475" s="85"/>
      <c r="J475" s="85"/>
      <c r="K475" s="84"/>
      <c r="L475" s="86"/>
      <c r="M475" s="86"/>
      <c r="O475" s="181"/>
      <c r="P475" s="181"/>
      <c r="Q475" s="181"/>
      <c r="R475" s="182"/>
      <c r="S475" s="181"/>
      <c r="T475" s="181"/>
      <c r="U475" s="181"/>
      <c r="V475" s="181"/>
    </row>
    <row r="476" spans="2:22" customFormat="1" ht="29.25" customHeight="1">
      <c r="B476" s="5"/>
      <c r="C476" s="7"/>
      <c r="D476" s="147"/>
      <c r="G476" s="84"/>
      <c r="H476" s="85"/>
      <c r="I476" s="85"/>
      <c r="J476" s="85"/>
      <c r="K476" s="84"/>
      <c r="L476" s="86"/>
      <c r="M476" s="86"/>
      <c r="O476" s="181"/>
      <c r="P476" s="181"/>
      <c r="Q476" s="181"/>
      <c r="R476" s="182"/>
      <c r="S476" s="181"/>
      <c r="T476" s="181"/>
      <c r="U476" s="181"/>
      <c r="V476" s="181"/>
    </row>
    <row r="477" spans="2:22" customFormat="1" ht="29.25" customHeight="1">
      <c r="B477" s="5"/>
      <c r="C477" s="7"/>
      <c r="D477" s="147"/>
      <c r="G477" s="84"/>
      <c r="H477" s="85"/>
      <c r="I477" s="85"/>
      <c r="J477" s="85"/>
      <c r="K477" s="84"/>
      <c r="L477" s="86"/>
      <c r="M477" s="86"/>
      <c r="O477" s="181"/>
      <c r="P477" s="181"/>
      <c r="Q477" s="181"/>
      <c r="R477" s="182"/>
      <c r="S477" s="181"/>
      <c r="T477" s="181"/>
      <c r="U477" s="181"/>
      <c r="V477" s="181"/>
    </row>
    <row r="478" spans="2:22" customFormat="1" ht="29.25" customHeight="1">
      <c r="B478" s="5"/>
      <c r="C478" s="7"/>
      <c r="D478" s="147"/>
      <c r="G478" s="84"/>
      <c r="H478" s="85"/>
      <c r="I478" s="85"/>
      <c r="J478" s="85"/>
      <c r="K478" s="84"/>
      <c r="L478" s="86"/>
      <c r="M478" s="86"/>
      <c r="O478" s="181"/>
      <c r="P478" s="181"/>
      <c r="Q478" s="181"/>
      <c r="R478" s="182"/>
      <c r="S478" s="181"/>
      <c r="T478" s="181"/>
      <c r="U478" s="181"/>
      <c r="V478" s="181"/>
    </row>
    <row r="479" spans="2:22" customFormat="1" ht="29.25" customHeight="1">
      <c r="B479" s="5"/>
      <c r="C479" s="7"/>
      <c r="D479" s="147"/>
      <c r="G479" s="84"/>
      <c r="H479" s="85"/>
      <c r="I479" s="85"/>
      <c r="J479" s="85"/>
      <c r="K479" s="84"/>
      <c r="L479" s="86"/>
      <c r="M479" s="86"/>
      <c r="O479" s="181"/>
      <c r="P479" s="181"/>
      <c r="Q479" s="181"/>
      <c r="R479" s="182"/>
      <c r="S479" s="181"/>
      <c r="T479" s="181"/>
      <c r="U479" s="181"/>
      <c r="V479" s="181"/>
    </row>
    <row r="480" spans="2:22" customFormat="1" ht="29.25" customHeight="1">
      <c r="B480" s="5"/>
      <c r="C480" s="7"/>
      <c r="D480" s="147"/>
      <c r="G480" s="84"/>
      <c r="H480" s="85"/>
      <c r="I480" s="85"/>
      <c r="J480" s="85"/>
      <c r="K480" s="84"/>
      <c r="L480" s="86"/>
      <c r="M480" s="86"/>
      <c r="O480" s="181"/>
      <c r="P480" s="181"/>
      <c r="Q480" s="181"/>
      <c r="R480" s="182"/>
      <c r="S480" s="181"/>
      <c r="T480" s="181"/>
      <c r="U480" s="181"/>
      <c r="V480" s="181"/>
    </row>
    <row r="481" spans="2:22" customFormat="1" ht="29.25" customHeight="1">
      <c r="B481" s="5"/>
      <c r="C481" s="7"/>
      <c r="D481" s="147"/>
      <c r="G481" s="84"/>
      <c r="H481" s="85"/>
      <c r="I481" s="85"/>
      <c r="J481" s="85"/>
      <c r="K481" s="84"/>
      <c r="L481" s="86"/>
      <c r="M481" s="86"/>
      <c r="O481" s="181"/>
      <c r="P481" s="181"/>
      <c r="Q481" s="181"/>
      <c r="R481" s="182"/>
      <c r="S481" s="181"/>
      <c r="T481" s="181"/>
      <c r="U481" s="181"/>
      <c r="V481" s="181"/>
    </row>
    <row r="482" spans="2:22" customFormat="1" ht="29.25" customHeight="1">
      <c r="B482" s="5"/>
      <c r="C482" s="7"/>
      <c r="D482" s="147"/>
      <c r="G482" s="84"/>
      <c r="H482" s="85"/>
      <c r="I482" s="85"/>
      <c r="J482" s="85"/>
      <c r="K482" s="84"/>
      <c r="L482" s="86"/>
      <c r="M482" s="86"/>
      <c r="O482" s="181"/>
      <c r="P482" s="181"/>
      <c r="Q482" s="181"/>
      <c r="R482" s="182"/>
      <c r="S482" s="181"/>
      <c r="T482" s="181"/>
      <c r="U482" s="181"/>
      <c r="V482" s="181"/>
    </row>
    <row r="483" spans="2:22" customFormat="1" ht="29.25" customHeight="1">
      <c r="B483" s="5"/>
      <c r="C483" s="7"/>
      <c r="D483" s="147"/>
      <c r="G483" s="84"/>
      <c r="H483" s="85"/>
      <c r="I483" s="85"/>
      <c r="J483" s="85"/>
      <c r="K483" s="84"/>
      <c r="L483" s="86"/>
      <c r="M483" s="86"/>
      <c r="O483" s="181"/>
      <c r="P483" s="181"/>
      <c r="Q483" s="181"/>
      <c r="R483" s="182"/>
      <c r="S483" s="181"/>
      <c r="T483" s="181"/>
      <c r="U483" s="181"/>
      <c r="V483" s="181"/>
    </row>
    <row r="484" spans="2:22" customFormat="1" ht="29.25" customHeight="1">
      <c r="B484" s="5"/>
      <c r="C484" s="7"/>
      <c r="D484" s="147"/>
      <c r="G484" s="84"/>
      <c r="H484" s="85"/>
      <c r="I484" s="85"/>
      <c r="J484" s="85"/>
      <c r="K484" s="84"/>
      <c r="L484" s="86"/>
      <c r="M484" s="86"/>
      <c r="O484" s="181"/>
      <c r="P484" s="181"/>
      <c r="Q484" s="181"/>
      <c r="R484" s="182"/>
      <c r="S484" s="181"/>
      <c r="T484" s="181"/>
      <c r="U484" s="181"/>
      <c r="V484" s="181"/>
    </row>
    <row r="485" spans="2:22" customFormat="1" ht="29.25" customHeight="1">
      <c r="B485" s="5"/>
      <c r="C485" s="7"/>
      <c r="D485" s="147"/>
      <c r="G485" s="84"/>
      <c r="H485" s="85"/>
      <c r="I485" s="85"/>
      <c r="J485" s="85"/>
      <c r="K485" s="84"/>
      <c r="L485" s="86"/>
      <c r="M485" s="86"/>
      <c r="O485" s="181"/>
      <c r="P485" s="181"/>
      <c r="Q485" s="181"/>
      <c r="R485" s="182"/>
      <c r="S485" s="181"/>
      <c r="T485" s="181"/>
      <c r="U485" s="181"/>
      <c r="V485" s="181"/>
    </row>
    <row r="486" spans="2:22" customFormat="1" ht="29.25" customHeight="1">
      <c r="B486" s="5"/>
      <c r="C486" s="7"/>
      <c r="D486" s="147"/>
      <c r="G486" s="84"/>
      <c r="H486" s="85"/>
      <c r="I486" s="85"/>
      <c r="J486" s="85"/>
      <c r="K486" s="84"/>
      <c r="L486" s="86"/>
      <c r="M486" s="86"/>
      <c r="O486" s="181"/>
      <c r="P486" s="181"/>
      <c r="Q486" s="181"/>
      <c r="R486" s="182"/>
      <c r="S486" s="181"/>
      <c r="T486" s="181"/>
      <c r="U486" s="181"/>
      <c r="V486" s="181"/>
    </row>
    <row r="487" spans="2:22" customFormat="1" ht="29.25" customHeight="1">
      <c r="B487" s="5"/>
      <c r="C487" s="7"/>
      <c r="D487" s="147"/>
      <c r="G487" s="84"/>
      <c r="H487" s="85"/>
      <c r="I487" s="85"/>
      <c r="J487" s="85"/>
      <c r="K487" s="84"/>
      <c r="L487" s="86"/>
      <c r="M487" s="86"/>
      <c r="O487" s="181"/>
      <c r="P487" s="181"/>
      <c r="Q487" s="181"/>
      <c r="R487" s="182"/>
      <c r="S487" s="181"/>
      <c r="T487" s="181"/>
      <c r="U487" s="181"/>
      <c r="V487" s="181"/>
    </row>
    <row r="488" spans="2:22" customFormat="1" ht="29.25" customHeight="1">
      <c r="B488" s="5"/>
      <c r="C488" s="7"/>
      <c r="D488" s="147"/>
      <c r="G488" s="84"/>
      <c r="H488" s="85"/>
      <c r="I488" s="85"/>
      <c r="J488" s="85"/>
      <c r="K488" s="84"/>
      <c r="L488" s="86"/>
      <c r="M488" s="86"/>
      <c r="O488" s="181"/>
      <c r="P488" s="181"/>
      <c r="Q488" s="181"/>
      <c r="R488" s="182"/>
      <c r="S488" s="181"/>
      <c r="T488" s="181"/>
      <c r="U488" s="181"/>
      <c r="V488" s="181"/>
    </row>
    <row r="489" spans="2:22" customFormat="1" ht="29.25" customHeight="1">
      <c r="B489" s="5"/>
      <c r="C489" s="7"/>
      <c r="D489" s="147"/>
      <c r="G489" s="84"/>
      <c r="H489" s="85"/>
      <c r="I489" s="85"/>
      <c r="J489" s="85"/>
      <c r="K489" s="84"/>
      <c r="L489" s="86"/>
      <c r="M489" s="86"/>
      <c r="O489" s="181"/>
      <c r="P489" s="181"/>
      <c r="Q489" s="181"/>
      <c r="R489" s="182"/>
      <c r="S489" s="181"/>
      <c r="T489" s="181"/>
      <c r="U489" s="181"/>
      <c r="V489" s="181"/>
    </row>
    <row r="490" spans="2:22" customFormat="1" ht="29.25" customHeight="1">
      <c r="B490" s="5"/>
      <c r="C490" s="7"/>
      <c r="D490" s="147"/>
      <c r="G490" s="84"/>
      <c r="H490" s="85"/>
      <c r="I490" s="85"/>
      <c r="J490" s="85"/>
      <c r="K490" s="84"/>
      <c r="L490" s="86"/>
      <c r="M490" s="86"/>
      <c r="O490" s="181"/>
      <c r="P490" s="181"/>
      <c r="Q490" s="181"/>
      <c r="R490" s="182"/>
      <c r="S490" s="181"/>
      <c r="T490" s="181"/>
      <c r="U490" s="181"/>
      <c r="V490" s="181"/>
    </row>
    <row r="491" spans="2:22" customFormat="1" ht="29.25" customHeight="1">
      <c r="B491" s="5"/>
      <c r="C491" s="7"/>
      <c r="D491" s="147"/>
      <c r="G491" s="84"/>
      <c r="H491" s="85"/>
      <c r="I491" s="85"/>
      <c r="J491" s="85"/>
      <c r="K491" s="84"/>
      <c r="L491" s="86"/>
      <c r="M491" s="86"/>
      <c r="O491" s="181"/>
      <c r="P491" s="181"/>
      <c r="Q491" s="181"/>
      <c r="R491" s="182"/>
      <c r="S491" s="181"/>
      <c r="T491" s="181"/>
      <c r="U491" s="181"/>
      <c r="V491" s="181"/>
    </row>
    <row r="492" spans="2:22" customFormat="1" ht="29.25" customHeight="1">
      <c r="B492" s="5"/>
      <c r="C492" s="7"/>
      <c r="D492" s="147"/>
      <c r="G492" s="84"/>
      <c r="H492" s="85"/>
      <c r="I492" s="85"/>
      <c r="J492" s="85"/>
      <c r="K492" s="84"/>
      <c r="L492" s="86"/>
      <c r="M492" s="86"/>
      <c r="O492" s="181"/>
      <c r="P492" s="181"/>
      <c r="Q492" s="181"/>
      <c r="R492" s="182"/>
      <c r="S492" s="181"/>
      <c r="T492" s="181"/>
      <c r="U492" s="181"/>
      <c r="V492" s="181"/>
    </row>
    <row r="493" spans="2:22" customFormat="1" ht="29.25" customHeight="1">
      <c r="B493" s="5"/>
      <c r="C493" s="7"/>
      <c r="D493" s="147"/>
      <c r="G493" s="84"/>
      <c r="H493" s="85"/>
      <c r="I493" s="85"/>
      <c r="J493" s="85"/>
      <c r="K493" s="84"/>
      <c r="L493" s="86"/>
      <c r="M493" s="86"/>
      <c r="O493" s="181"/>
      <c r="P493" s="181"/>
      <c r="Q493" s="181"/>
      <c r="R493" s="182"/>
      <c r="S493" s="181"/>
      <c r="T493" s="181"/>
      <c r="U493" s="181"/>
      <c r="V493" s="181"/>
    </row>
    <row r="494" spans="2:22" customFormat="1" ht="29.25" customHeight="1">
      <c r="B494" s="5"/>
      <c r="C494" s="7"/>
      <c r="D494" s="147"/>
      <c r="G494" s="84"/>
      <c r="H494" s="85"/>
      <c r="I494" s="85"/>
      <c r="J494" s="85"/>
      <c r="K494" s="84"/>
      <c r="L494" s="86"/>
      <c r="M494" s="86"/>
      <c r="O494" s="181"/>
      <c r="P494" s="181"/>
      <c r="Q494" s="181"/>
      <c r="R494" s="182"/>
      <c r="S494" s="181"/>
      <c r="T494" s="181"/>
      <c r="U494" s="181"/>
      <c r="V494" s="181"/>
    </row>
    <row r="495" spans="2:22" customFormat="1" ht="29.25" customHeight="1">
      <c r="B495" s="5"/>
      <c r="C495" s="7"/>
      <c r="D495" s="147"/>
      <c r="G495" s="84"/>
      <c r="H495" s="85"/>
      <c r="I495" s="85"/>
      <c r="J495" s="85"/>
      <c r="K495" s="84"/>
      <c r="L495" s="86"/>
      <c r="M495" s="86"/>
      <c r="O495" s="181"/>
      <c r="P495" s="181"/>
      <c r="Q495" s="181"/>
      <c r="R495" s="182"/>
      <c r="S495" s="181"/>
      <c r="T495" s="181"/>
      <c r="U495" s="181"/>
      <c r="V495" s="181"/>
    </row>
    <row r="496" spans="2:22" customFormat="1" ht="29.25" customHeight="1">
      <c r="B496" s="5"/>
      <c r="C496" s="7"/>
      <c r="D496" s="147"/>
      <c r="G496" s="84"/>
      <c r="H496" s="85"/>
      <c r="I496" s="85"/>
      <c r="J496" s="85"/>
      <c r="K496" s="84"/>
      <c r="L496" s="86"/>
      <c r="M496" s="86"/>
      <c r="O496" s="181"/>
      <c r="P496" s="181"/>
      <c r="Q496" s="181"/>
      <c r="R496" s="182"/>
      <c r="S496" s="181"/>
      <c r="T496" s="181"/>
      <c r="U496" s="181"/>
      <c r="V496" s="181"/>
    </row>
    <row r="497" spans="2:22" customFormat="1" ht="29.25" customHeight="1">
      <c r="B497" s="5"/>
      <c r="C497" s="7"/>
      <c r="D497" s="147"/>
      <c r="G497" s="84"/>
      <c r="H497" s="85"/>
      <c r="I497" s="85"/>
      <c r="J497" s="85"/>
      <c r="K497" s="84"/>
      <c r="L497" s="86"/>
      <c r="M497" s="86"/>
      <c r="O497" s="181"/>
      <c r="P497" s="181"/>
      <c r="Q497" s="181"/>
      <c r="R497" s="182"/>
      <c r="S497" s="181"/>
      <c r="T497" s="181"/>
      <c r="U497" s="181"/>
      <c r="V497" s="181"/>
    </row>
    <row r="498" spans="2:22" customFormat="1" ht="29.25" customHeight="1">
      <c r="B498" s="5"/>
      <c r="C498" s="7"/>
      <c r="D498" s="147"/>
      <c r="G498" s="84"/>
      <c r="H498" s="85"/>
      <c r="I498" s="85"/>
      <c r="J498" s="85"/>
      <c r="K498" s="84"/>
      <c r="L498" s="86"/>
      <c r="M498" s="86"/>
      <c r="O498" s="181"/>
      <c r="P498" s="181"/>
      <c r="Q498" s="181"/>
      <c r="R498" s="182"/>
      <c r="S498" s="181"/>
      <c r="T498" s="181"/>
      <c r="U498" s="181"/>
      <c r="V498" s="181"/>
    </row>
    <row r="499" spans="2:22" customFormat="1" ht="29.25" customHeight="1">
      <c r="B499" s="5"/>
      <c r="C499" s="7"/>
      <c r="D499" s="147"/>
      <c r="G499" s="84"/>
      <c r="H499" s="85"/>
      <c r="I499" s="85"/>
      <c r="J499" s="85"/>
      <c r="K499" s="84"/>
      <c r="L499" s="86"/>
      <c r="M499" s="86"/>
      <c r="O499" s="181"/>
      <c r="P499" s="181"/>
      <c r="Q499" s="181"/>
      <c r="R499" s="182"/>
      <c r="S499" s="181"/>
      <c r="T499" s="181"/>
      <c r="U499" s="181"/>
      <c r="V499" s="181"/>
    </row>
    <row r="500" spans="2:22" customFormat="1" ht="29.25" customHeight="1">
      <c r="B500" s="5"/>
      <c r="C500" s="7"/>
      <c r="D500" s="147"/>
      <c r="G500" s="84"/>
      <c r="H500" s="85"/>
      <c r="I500" s="85"/>
      <c r="J500" s="85"/>
      <c r="K500" s="84"/>
      <c r="L500" s="86"/>
      <c r="M500" s="86"/>
      <c r="O500" s="181"/>
      <c r="P500" s="181"/>
      <c r="Q500" s="181"/>
      <c r="R500" s="182"/>
      <c r="S500" s="181"/>
      <c r="T500" s="181"/>
      <c r="U500" s="181"/>
      <c r="V500" s="181"/>
    </row>
    <row r="501" spans="2:22" customFormat="1" ht="29.25" customHeight="1">
      <c r="B501" s="5"/>
      <c r="C501" s="7"/>
      <c r="D501" s="147"/>
      <c r="G501" s="84"/>
      <c r="H501" s="85"/>
      <c r="I501" s="85"/>
      <c r="J501" s="85"/>
      <c r="K501" s="84"/>
      <c r="L501" s="86"/>
      <c r="M501" s="86"/>
      <c r="O501" s="181"/>
      <c r="P501" s="181"/>
      <c r="Q501" s="181"/>
      <c r="R501" s="182"/>
      <c r="S501" s="181"/>
      <c r="T501" s="181"/>
      <c r="U501" s="181"/>
      <c r="V501" s="181"/>
    </row>
    <row r="502" spans="2:22" customFormat="1" ht="29.25" customHeight="1">
      <c r="B502" s="5"/>
      <c r="C502" s="7"/>
      <c r="D502" s="147"/>
      <c r="G502" s="84"/>
      <c r="H502" s="85"/>
      <c r="I502" s="85"/>
      <c r="J502" s="85"/>
      <c r="K502" s="84"/>
      <c r="L502" s="86"/>
      <c r="M502" s="86"/>
      <c r="O502" s="181"/>
      <c r="P502" s="181"/>
      <c r="Q502" s="181"/>
      <c r="R502" s="182"/>
      <c r="S502" s="181"/>
      <c r="T502" s="181"/>
      <c r="U502" s="181"/>
      <c r="V502" s="181"/>
    </row>
    <row r="503" spans="2:22" customFormat="1" ht="29.25" customHeight="1">
      <c r="B503" s="5"/>
      <c r="C503" s="7"/>
      <c r="D503" s="147"/>
      <c r="G503" s="84"/>
      <c r="H503" s="85"/>
      <c r="I503" s="85"/>
      <c r="J503" s="85"/>
      <c r="K503" s="84"/>
      <c r="L503" s="86"/>
      <c r="M503" s="86"/>
      <c r="O503" s="181"/>
      <c r="P503" s="181"/>
      <c r="Q503" s="181"/>
      <c r="R503" s="182"/>
      <c r="S503" s="181"/>
      <c r="T503" s="181"/>
      <c r="U503" s="181"/>
      <c r="V503" s="181"/>
    </row>
    <row r="504" spans="2:22" customFormat="1" ht="29.25" customHeight="1">
      <c r="B504" s="5"/>
      <c r="C504" s="7"/>
      <c r="D504" s="147"/>
      <c r="G504" s="84"/>
      <c r="H504" s="85"/>
      <c r="I504" s="85"/>
      <c r="J504" s="85"/>
      <c r="K504" s="84"/>
      <c r="L504" s="86"/>
      <c r="M504" s="86"/>
      <c r="O504" s="181"/>
      <c r="P504" s="181"/>
      <c r="Q504" s="181"/>
      <c r="R504" s="182"/>
      <c r="S504" s="181"/>
      <c r="T504" s="181"/>
      <c r="U504" s="181"/>
      <c r="V504" s="181"/>
    </row>
    <row r="505" spans="2:22" customFormat="1" ht="29.25" customHeight="1">
      <c r="B505" s="5"/>
      <c r="C505" s="7"/>
      <c r="D505" s="147"/>
      <c r="G505" s="84"/>
      <c r="H505" s="85"/>
      <c r="I505" s="85"/>
      <c r="J505" s="85"/>
      <c r="K505" s="84"/>
      <c r="L505" s="86"/>
      <c r="M505" s="86"/>
      <c r="O505" s="181"/>
      <c r="P505" s="181"/>
      <c r="Q505" s="181"/>
      <c r="R505" s="182"/>
      <c r="S505" s="181"/>
      <c r="T505" s="181"/>
      <c r="U505" s="181"/>
      <c r="V505" s="181"/>
    </row>
    <row r="506" spans="2:22" customFormat="1" ht="29.25" customHeight="1">
      <c r="B506" s="5"/>
      <c r="C506" s="7"/>
      <c r="D506" s="147"/>
      <c r="G506" s="84"/>
      <c r="H506" s="85"/>
      <c r="I506" s="85"/>
      <c r="J506" s="85"/>
      <c r="K506" s="84"/>
      <c r="L506" s="86"/>
      <c r="M506" s="86"/>
      <c r="O506" s="181"/>
      <c r="P506" s="181"/>
      <c r="Q506" s="181"/>
      <c r="R506" s="182"/>
      <c r="S506" s="181"/>
      <c r="T506" s="181"/>
      <c r="U506" s="181"/>
      <c r="V506" s="181"/>
    </row>
    <row r="507" spans="2:22" customFormat="1" ht="29.25" customHeight="1">
      <c r="B507" s="5"/>
      <c r="C507" s="7"/>
      <c r="D507" s="147"/>
      <c r="G507" s="84"/>
      <c r="H507" s="85"/>
      <c r="I507" s="85"/>
      <c r="J507" s="85"/>
      <c r="K507" s="84"/>
      <c r="L507" s="86"/>
      <c r="M507" s="86"/>
      <c r="O507" s="181"/>
      <c r="P507" s="181"/>
      <c r="Q507" s="181"/>
      <c r="R507" s="182"/>
      <c r="S507" s="181"/>
      <c r="T507" s="181"/>
      <c r="U507" s="181"/>
      <c r="V507" s="181"/>
    </row>
    <row r="508" spans="2:22" customFormat="1" ht="29.25" customHeight="1">
      <c r="B508" s="5"/>
      <c r="C508" s="7"/>
      <c r="D508" s="147"/>
      <c r="G508" s="84"/>
      <c r="H508" s="85"/>
      <c r="I508" s="85"/>
      <c r="J508" s="85"/>
      <c r="K508" s="84"/>
      <c r="L508" s="86"/>
      <c r="M508" s="86"/>
      <c r="O508" s="181"/>
      <c r="P508" s="181"/>
      <c r="Q508" s="181"/>
      <c r="R508" s="182"/>
      <c r="S508" s="181"/>
      <c r="T508" s="181"/>
      <c r="U508" s="181"/>
      <c r="V508" s="181"/>
    </row>
    <row r="509" spans="2:22" customFormat="1" ht="29.25" customHeight="1">
      <c r="B509" s="5"/>
      <c r="C509" s="7"/>
      <c r="D509" s="147"/>
      <c r="G509" s="84"/>
      <c r="H509" s="85"/>
      <c r="I509" s="85"/>
      <c r="J509" s="85"/>
      <c r="K509" s="84"/>
      <c r="L509" s="86"/>
      <c r="M509" s="86"/>
      <c r="O509" s="181"/>
      <c r="P509" s="181"/>
      <c r="Q509" s="181"/>
      <c r="R509" s="182"/>
      <c r="S509" s="181"/>
      <c r="T509" s="181"/>
      <c r="U509" s="181"/>
      <c r="V509" s="181"/>
    </row>
    <row r="510" spans="2:22" customFormat="1" ht="29.25" customHeight="1">
      <c r="B510" s="5"/>
      <c r="C510" s="7"/>
      <c r="D510" s="147"/>
      <c r="G510" s="84"/>
      <c r="H510" s="85"/>
      <c r="I510" s="85"/>
      <c r="J510" s="85"/>
      <c r="K510" s="84"/>
      <c r="L510" s="86"/>
      <c r="M510" s="86"/>
      <c r="O510" s="181"/>
      <c r="P510" s="181"/>
      <c r="Q510" s="181"/>
      <c r="R510" s="182"/>
      <c r="S510" s="181"/>
      <c r="T510" s="181"/>
      <c r="U510" s="181"/>
      <c r="V510" s="181"/>
    </row>
    <row r="511" spans="2:22" customFormat="1" ht="29.25" customHeight="1">
      <c r="B511" s="5"/>
      <c r="C511" s="7"/>
      <c r="D511" s="147"/>
      <c r="G511" s="84"/>
      <c r="H511" s="85"/>
      <c r="I511" s="85"/>
      <c r="J511" s="85"/>
      <c r="K511" s="84"/>
      <c r="L511" s="86"/>
      <c r="M511" s="86"/>
      <c r="O511" s="181"/>
      <c r="P511" s="181"/>
      <c r="Q511" s="181"/>
      <c r="R511" s="182"/>
      <c r="S511" s="181"/>
      <c r="T511" s="181"/>
      <c r="U511" s="181"/>
      <c r="V511" s="181"/>
    </row>
    <row r="512" spans="2:22" customFormat="1" ht="29.25" customHeight="1">
      <c r="B512" s="5"/>
      <c r="C512" s="7"/>
      <c r="D512" s="147"/>
      <c r="G512" s="84"/>
      <c r="H512" s="85"/>
      <c r="I512" s="85"/>
      <c r="J512" s="85"/>
      <c r="K512" s="84"/>
      <c r="L512" s="86"/>
      <c r="M512" s="86"/>
      <c r="O512" s="181"/>
      <c r="P512" s="181"/>
      <c r="Q512" s="181"/>
      <c r="R512" s="182"/>
      <c r="S512" s="181"/>
      <c r="T512" s="181"/>
      <c r="U512" s="181"/>
      <c r="V512" s="181"/>
    </row>
    <row r="513" spans="2:22" customFormat="1" ht="29.25" customHeight="1">
      <c r="B513" s="5"/>
      <c r="C513" s="7"/>
      <c r="D513" s="147"/>
      <c r="G513" s="84"/>
      <c r="H513" s="85"/>
      <c r="I513" s="85"/>
      <c r="J513" s="85"/>
      <c r="K513" s="84"/>
      <c r="L513" s="86"/>
      <c r="M513" s="86"/>
      <c r="O513" s="181"/>
      <c r="P513" s="181"/>
      <c r="Q513" s="181"/>
      <c r="R513" s="182"/>
      <c r="S513" s="181"/>
      <c r="T513" s="181"/>
      <c r="U513" s="181"/>
      <c r="V513" s="181"/>
    </row>
    <row r="514" spans="2:22" customFormat="1" ht="29.25" customHeight="1">
      <c r="B514" s="5"/>
      <c r="C514" s="7"/>
      <c r="D514" s="147"/>
      <c r="G514" s="84"/>
      <c r="H514" s="85"/>
      <c r="I514" s="85"/>
      <c r="J514" s="85"/>
      <c r="K514" s="84"/>
      <c r="L514" s="86"/>
      <c r="M514" s="86"/>
      <c r="O514" s="181"/>
      <c r="P514" s="181"/>
      <c r="Q514" s="181"/>
      <c r="R514" s="182"/>
      <c r="S514" s="181"/>
      <c r="T514" s="181"/>
      <c r="U514" s="181"/>
      <c r="V514" s="181"/>
    </row>
    <row r="515" spans="2:22" customFormat="1" ht="29.25" customHeight="1">
      <c r="B515" s="5"/>
      <c r="C515" s="7"/>
      <c r="D515" s="147"/>
      <c r="G515" s="84"/>
      <c r="H515" s="85"/>
      <c r="I515" s="85"/>
      <c r="J515" s="85"/>
      <c r="K515" s="84"/>
      <c r="L515" s="86"/>
      <c r="M515" s="86"/>
      <c r="O515" s="181"/>
      <c r="P515" s="181"/>
      <c r="Q515" s="181"/>
      <c r="R515" s="182"/>
      <c r="S515" s="181"/>
      <c r="T515" s="181"/>
      <c r="U515" s="181"/>
      <c r="V515" s="181"/>
    </row>
    <row r="516" spans="2:22" customFormat="1" ht="29.25" customHeight="1">
      <c r="B516" s="5"/>
      <c r="C516" s="7"/>
      <c r="D516" s="147"/>
      <c r="G516" s="84"/>
      <c r="H516" s="85"/>
      <c r="I516" s="85"/>
      <c r="J516" s="85"/>
      <c r="K516" s="84"/>
      <c r="L516" s="86"/>
      <c r="M516" s="86"/>
      <c r="O516" s="181"/>
      <c r="P516" s="181"/>
      <c r="Q516" s="181"/>
      <c r="R516" s="182"/>
      <c r="S516" s="181"/>
      <c r="T516" s="181"/>
      <c r="U516" s="181"/>
      <c r="V516" s="181"/>
    </row>
    <row r="517" spans="2:22" customFormat="1" ht="29.25" customHeight="1">
      <c r="B517" s="5"/>
      <c r="C517" s="7"/>
      <c r="D517" s="147"/>
      <c r="G517" s="84"/>
      <c r="H517" s="85"/>
      <c r="I517" s="85"/>
      <c r="J517" s="85"/>
      <c r="K517" s="84"/>
      <c r="L517" s="86"/>
      <c r="M517" s="86"/>
      <c r="O517" s="181"/>
      <c r="P517" s="181"/>
      <c r="Q517" s="181"/>
      <c r="R517" s="182"/>
      <c r="S517" s="181"/>
      <c r="T517" s="181"/>
      <c r="U517" s="181"/>
      <c r="V517" s="181"/>
    </row>
    <row r="518" spans="2:22" customFormat="1" ht="29.25" customHeight="1">
      <c r="B518" s="5"/>
      <c r="C518" s="7"/>
      <c r="D518" s="147"/>
      <c r="G518" s="84"/>
      <c r="H518" s="85"/>
      <c r="I518" s="85"/>
      <c r="J518" s="85"/>
      <c r="K518" s="84"/>
      <c r="L518" s="86"/>
      <c r="M518" s="86"/>
      <c r="O518" s="181"/>
      <c r="P518" s="181"/>
      <c r="Q518" s="181"/>
      <c r="R518" s="182"/>
      <c r="S518" s="181"/>
      <c r="T518" s="181"/>
      <c r="U518" s="181"/>
      <c r="V518" s="181"/>
    </row>
    <row r="519" spans="2:22" customFormat="1" ht="29.25" customHeight="1">
      <c r="B519" s="5"/>
      <c r="C519" s="7"/>
      <c r="D519" s="147"/>
      <c r="G519" s="84"/>
      <c r="H519" s="85"/>
      <c r="I519" s="85"/>
      <c r="J519" s="85"/>
      <c r="K519" s="84"/>
      <c r="L519" s="86"/>
      <c r="M519" s="86"/>
      <c r="O519" s="181"/>
      <c r="P519" s="181"/>
      <c r="Q519" s="181"/>
      <c r="R519" s="182"/>
      <c r="S519" s="181"/>
      <c r="T519" s="181"/>
      <c r="U519" s="181"/>
      <c r="V519" s="181"/>
    </row>
    <row r="520" spans="2:22" customFormat="1" ht="29.25" customHeight="1">
      <c r="B520" s="5"/>
      <c r="C520" s="7"/>
      <c r="D520" s="147"/>
      <c r="G520" s="84"/>
      <c r="H520" s="85"/>
      <c r="I520" s="85"/>
      <c r="J520" s="85"/>
      <c r="K520" s="84"/>
      <c r="L520" s="86"/>
      <c r="M520" s="86"/>
      <c r="O520" s="181"/>
      <c r="P520" s="181"/>
      <c r="Q520" s="181"/>
      <c r="R520" s="182"/>
      <c r="S520" s="181"/>
      <c r="T520" s="181"/>
      <c r="U520" s="181"/>
      <c r="V520" s="181"/>
    </row>
    <row r="521" spans="2:22" customFormat="1" ht="29.25" customHeight="1">
      <c r="B521" s="5"/>
      <c r="C521" s="7"/>
      <c r="D521" s="147"/>
      <c r="G521" s="84"/>
      <c r="H521" s="85"/>
      <c r="I521" s="85"/>
      <c r="J521" s="85"/>
      <c r="K521" s="84"/>
      <c r="L521" s="86"/>
      <c r="M521" s="86"/>
      <c r="O521" s="181"/>
      <c r="P521" s="181"/>
      <c r="Q521" s="181"/>
      <c r="R521" s="182"/>
      <c r="S521" s="181"/>
      <c r="T521" s="181"/>
      <c r="U521" s="181"/>
      <c r="V521" s="181"/>
    </row>
    <row r="522" spans="2:22" customFormat="1" ht="29.25" customHeight="1">
      <c r="B522" s="5"/>
      <c r="C522" s="7"/>
      <c r="D522" s="147"/>
      <c r="G522" s="84"/>
      <c r="H522" s="85"/>
      <c r="I522" s="85"/>
      <c r="J522" s="85"/>
      <c r="K522" s="84"/>
      <c r="L522" s="86"/>
      <c r="M522" s="86"/>
      <c r="O522" s="181"/>
      <c r="P522" s="181"/>
      <c r="Q522" s="181"/>
      <c r="R522" s="182"/>
      <c r="S522" s="181"/>
      <c r="T522" s="181"/>
      <c r="U522" s="181"/>
      <c r="V522" s="181"/>
    </row>
    <row r="523" spans="2:22" customFormat="1" ht="29.25" customHeight="1">
      <c r="B523" s="5"/>
      <c r="C523" s="7"/>
      <c r="D523" s="147"/>
      <c r="G523" s="84"/>
      <c r="H523" s="85"/>
      <c r="I523" s="85"/>
      <c r="J523" s="85"/>
      <c r="K523" s="84"/>
      <c r="L523" s="86"/>
      <c r="M523" s="86"/>
      <c r="O523" s="181"/>
      <c r="P523" s="181"/>
      <c r="Q523" s="181"/>
      <c r="R523" s="182"/>
      <c r="S523" s="181"/>
      <c r="T523" s="181"/>
      <c r="U523" s="181"/>
      <c r="V523" s="181"/>
    </row>
    <row r="524" spans="2:22" customFormat="1" ht="29.25" customHeight="1">
      <c r="B524" s="5"/>
      <c r="C524" s="7"/>
      <c r="D524" s="147"/>
      <c r="G524" s="84"/>
      <c r="H524" s="85"/>
      <c r="I524" s="85"/>
      <c r="J524" s="85"/>
      <c r="K524" s="84"/>
      <c r="L524" s="86"/>
      <c r="M524" s="86"/>
      <c r="O524" s="181"/>
      <c r="P524" s="181"/>
      <c r="Q524" s="181"/>
      <c r="R524" s="182"/>
      <c r="S524" s="181"/>
      <c r="T524" s="181"/>
      <c r="U524" s="181"/>
      <c r="V524" s="181"/>
    </row>
    <row r="525" spans="2:22" customFormat="1" ht="29.25" customHeight="1">
      <c r="B525" s="5"/>
      <c r="C525" s="7"/>
      <c r="D525" s="147"/>
      <c r="G525" s="84"/>
      <c r="H525" s="85"/>
      <c r="I525" s="85"/>
      <c r="J525" s="85"/>
      <c r="K525" s="84"/>
      <c r="L525" s="86"/>
      <c r="M525" s="86"/>
      <c r="O525" s="181"/>
      <c r="P525" s="181"/>
      <c r="Q525" s="181"/>
      <c r="R525" s="182"/>
      <c r="S525" s="181"/>
      <c r="T525" s="181"/>
      <c r="U525" s="181"/>
      <c r="V525" s="181"/>
    </row>
    <row r="526" spans="2:22" customFormat="1" ht="29.25" customHeight="1">
      <c r="B526" s="5"/>
      <c r="C526" s="7"/>
      <c r="D526" s="147"/>
      <c r="G526" s="84"/>
      <c r="H526" s="85"/>
      <c r="I526" s="85"/>
      <c r="J526" s="85"/>
      <c r="K526" s="84"/>
      <c r="L526" s="86"/>
      <c r="M526" s="86"/>
      <c r="O526" s="181"/>
      <c r="P526" s="181"/>
      <c r="Q526" s="181"/>
      <c r="R526" s="182"/>
      <c r="S526" s="181"/>
      <c r="T526" s="181"/>
      <c r="U526" s="181"/>
      <c r="V526" s="181"/>
    </row>
    <row r="527" spans="2:22" customFormat="1" ht="29.25" customHeight="1">
      <c r="B527" s="5"/>
      <c r="C527" s="7"/>
      <c r="D527" s="147"/>
      <c r="G527" s="84"/>
      <c r="H527" s="85"/>
      <c r="I527" s="85"/>
      <c r="J527" s="85"/>
      <c r="K527" s="84"/>
      <c r="L527" s="86"/>
      <c r="M527" s="86"/>
      <c r="O527" s="181"/>
      <c r="P527" s="181"/>
      <c r="Q527" s="181"/>
      <c r="R527" s="182"/>
      <c r="S527" s="181"/>
      <c r="T527" s="181"/>
      <c r="U527" s="181"/>
      <c r="V527" s="181"/>
    </row>
    <row r="528" spans="2:22" customFormat="1" ht="29.25" customHeight="1">
      <c r="B528" s="5"/>
      <c r="C528" s="7"/>
      <c r="D528" s="147"/>
      <c r="G528" s="84"/>
      <c r="H528" s="85"/>
      <c r="I528" s="85"/>
      <c r="J528" s="85"/>
      <c r="K528" s="84"/>
      <c r="L528" s="86"/>
      <c r="M528" s="86"/>
      <c r="O528" s="181"/>
      <c r="P528" s="181"/>
      <c r="Q528" s="181"/>
      <c r="R528" s="182"/>
      <c r="S528" s="181"/>
      <c r="T528" s="181"/>
      <c r="U528" s="181"/>
      <c r="V528" s="181"/>
    </row>
    <row r="529" spans="2:22" customFormat="1" ht="29.25" customHeight="1">
      <c r="B529" s="5"/>
      <c r="C529" s="7"/>
      <c r="D529" s="147"/>
      <c r="G529" s="84"/>
      <c r="H529" s="85"/>
      <c r="I529" s="85"/>
      <c r="J529" s="85"/>
      <c r="K529" s="84"/>
      <c r="L529" s="86"/>
      <c r="M529" s="86"/>
      <c r="O529" s="181"/>
      <c r="P529" s="181"/>
      <c r="Q529" s="181"/>
      <c r="R529" s="182"/>
      <c r="S529" s="181"/>
      <c r="T529" s="181"/>
      <c r="U529" s="181"/>
      <c r="V529" s="181"/>
    </row>
    <row r="530" spans="2:22" customFormat="1" ht="29.25" customHeight="1">
      <c r="B530" s="5"/>
      <c r="C530" s="7"/>
      <c r="D530" s="147"/>
      <c r="G530" s="84"/>
      <c r="H530" s="85"/>
      <c r="I530" s="85"/>
      <c r="J530" s="85"/>
      <c r="K530" s="84"/>
      <c r="L530" s="86"/>
      <c r="M530" s="86"/>
      <c r="O530" s="181"/>
      <c r="P530" s="181"/>
      <c r="Q530" s="181"/>
      <c r="R530" s="182"/>
      <c r="S530" s="181"/>
      <c r="T530" s="181"/>
      <c r="U530" s="181"/>
      <c r="V530" s="181"/>
    </row>
    <row r="531" spans="2:22" customFormat="1" ht="29.25" customHeight="1">
      <c r="B531" s="5"/>
      <c r="C531" s="7"/>
      <c r="D531" s="147"/>
      <c r="G531" s="84"/>
      <c r="H531" s="85"/>
      <c r="I531" s="85"/>
      <c r="J531" s="85"/>
      <c r="K531" s="84"/>
      <c r="L531" s="86"/>
      <c r="M531" s="86"/>
      <c r="O531" s="181"/>
      <c r="P531" s="181"/>
      <c r="Q531" s="181"/>
      <c r="R531" s="182"/>
      <c r="S531" s="181"/>
      <c r="T531" s="181"/>
      <c r="U531" s="181"/>
      <c r="V531" s="181"/>
    </row>
    <row r="532" spans="2:22" customFormat="1" ht="29.25" customHeight="1">
      <c r="B532" s="5"/>
      <c r="C532" s="7"/>
      <c r="D532" s="147"/>
      <c r="G532" s="84"/>
      <c r="H532" s="85"/>
      <c r="I532" s="85"/>
      <c r="J532" s="85"/>
      <c r="K532" s="84"/>
      <c r="L532" s="86"/>
      <c r="M532" s="86"/>
      <c r="O532" s="181"/>
      <c r="P532" s="181"/>
      <c r="Q532" s="181"/>
      <c r="R532" s="182"/>
      <c r="S532" s="181"/>
      <c r="T532" s="181"/>
      <c r="U532" s="181"/>
      <c r="V532" s="181"/>
    </row>
    <row r="533" spans="2:22" customFormat="1" ht="29.25" customHeight="1">
      <c r="B533" s="5"/>
      <c r="C533" s="7"/>
      <c r="D533" s="147"/>
      <c r="G533" s="84"/>
      <c r="H533" s="85"/>
      <c r="I533" s="85"/>
      <c r="J533" s="85"/>
      <c r="K533" s="84"/>
      <c r="L533" s="86"/>
      <c r="M533" s="86"/>
      <c r="O533" s="181"/>
      <c r="P533" s="181"/>
      <c r="Q533" s="181"/>
      <c r="R533" s="182"/>
      <c r="S533" s="181"/>
      <c r="T533" s="181"/>
      <c r="U533" s="181"/>
      <c r="V533" s="181"/>
    </row>
    <row r="534" spans="2:22" customFormat="1" ht="29.25" customHeight="1">
      <c r="B534" s="5"/>
      <c r="C534" s="7"/>
      <c r="D534" s="147"/>
      <c r="G534" s="84"/>
      <c r="H534" s="85"/>
      <c r="I534" s="85"/>
      <c r="J534" s="85"/>
      <c r="K534" s="84"/>
      <c r="L534" s="86"/>
      <c r="M534" s="86"/>
      <c r="O534" s="181"/>
      <c r="P534" s="181"/>
      <c r="Q534" s="181"/>
      <c r="R534" s="182"/>
      <c r="S534" s="181"/>
      <c r="T534" s="181"/>
      <c r="U534" s="181"/>
      <c r="V534" s="181"/>
    </row>
    <row r="535" spans="2:22" customFormat="1" ht="29.25" customHeight="1">
      <c r="B535" s="5"/>
      <c r="C535" s="7"/>
      <c r="D535" s="147"/>
      <c r="G535" s="84"/>
      <c r="H535" s="85"/>
      <c r="I535" s="85"/>
      <c r="J535" s="85"/>
      <c r="K535" s="84"/>
      <c r="L535" s="86"/>
      <c r="M535" s="86"/>
      <c r="O535" s="181"/>
      <c r="P535" s="181"/>
      <c r="Q535" s="181"/>
      <c r="R535" s="182"/>
      <c r="S535" s="181"/>
      <c r="T535" s="181"/>
      <c r="U535" s="181"/>
      <c r="V535" s="181"/>
    </row>
    <row r="536" spans="2:22" customFormat="1" ht="29.25" customHeight="1">
      <c r="B536" s="5"/>
      <c r="C536" s="7"/>
      <c r="D536" s="147"/>
      <c r="G536" s="84"/>
      <c r="H536" s="85"/>
      <c r="I536" s="85"/>
      <c r="J536" s="85"/>
      <c r="K536" s="84"/>
      <c r="L536" s="86"/>
      <c r="M536" s="86"/>
      <c r="O536" s="181"/>
      <c r="P536" s="181"/>
      <c r="Q536" s="181"/>
      <c r="R536" s="182"/>
      <c r="S536" s="181"/>
      <c r="T536" s="181"/>
      <c r="U536" s="181"/>
      <c r="V536" s="181"/>
    </row>
    <row r="537" spans="2:22" customFormat="1" ht="29.25" customHeight="1">
      <c r="B537" s="5"/>
      <c r="C537" s="7"/>
      <c r="D537" s="147"/>
      <c r="G537" s="84"/>
      <c r="H537" s="85"/>
      <c r="I537" s="85"/>
      <c r="J537" s="85"/>
      <c r="K537" s="84"/>
      <c r="L537" s="86"/>
      <c r="M537" s="86"/>
      <c r="O537" s="181"/>
      <c r="P537" s="181"/>
      <c r="Q537" s="181"/>
      <c r="R537" s="182"/>
      <c r="S537" s="181"/>
      <c r="T537" s="181"/>
      <c r="U537" s="181"/>
      <c r="V537" s="181"/>
    </row>
    <row r="538" spans="2:22" customFormat="1" ht="29.25" customHeight="1">
      <c r="B538" s="5"/>
      <c r="C538" s="7"/>
      <c r="D538" s="147"/>
      <c r="G538" s="84"/>
      <c r="H538" s="85"/>
      <c r="I538" s="85"/>
      <c r="J538" s="85"/>
      <c r="K538" s="84"/>
      <c r="L538" s="86"/>
      <c r="M538" s="86"/>
      <c r="O538" s="181"/>
      <c r="P538" s="181"/>
      <c r="Q538" s="181"/>
      <c r="R538" s="182"/>
      <c r="S538" s="181"/>
      <c r="T538" s="181"/>
      <c r="U538" s="181"/>
      <c r="V538" s="181"/>
    </row>
    <row r="539" spans="2:22" customFormat="1" ht="29.25" customHeight="1">
      <c r="B539" s="5"/>
      <c r="C539" s="7"/>
      <c r="D539" s="147"/>
      <c r="G539" s="84"/>
      <c r="H539" s="85"/>
      <c r="I539" s="85"/>
      <c r="J539" s="85"/>
      <c r="K539" s="84"/>
      <c r="L539" s="86"/>
      <c r="M539" s="86"/>
      <c r="O539" s="181"/>
      <c r="P539" s="181"/>
      <c r="Q539" s="181"/>
      <c r="R539" s="182"/>
      <c r="S539" s="181"/>
      <c r="T539" s="181"/>
      <c r="U539" s="181"/>
      <c r="V539" s="181"/>
    </row>
    <row r="540" spans="2:22" customFormat="1" ht="29.25" customHeight="1">
      <c r="B540" s="5"/>
      <c r="C540" s="7"/>
      <c r="D540" s="147"/>
      <c r="G540" s="84"/>
      <c r="H540" s="85"/>
      <c r="I540" s="85"/>
      <c r="J540" s="85"/>
      <c r="K540" s="84"/>
      <c r="L540" s="86"/>
      <c r="M540" s="86"/>
      <c r="O540" s="181"/>
      <c r="P540" s="181"/>
      <c r="Q540" s="181"/>
      <c r="R540" s="182"/>
      <c r="S540" s="181"/>
      <c r="T540" s="181"/>
      <c r="U540" s="181"/>
      <c r="V540" s="181"/>
    </row>
    <row r="541" spans="2:22" customFormat="1" ht="29.25" customHeight="1">
      <c r="B541" s="5"/>
      <c r="C541" s="7"/>
      <c r="D541" s="147"/>
      <c r="G541" s="84"/>
      <c r="H541" s="85"/>
      <c r="I541" s="85"/>
      <c r="J541" s="85"/>
      <c r="K541" s="84"/>
      <c r="L541" s="86"/>
      <c r="M541" s="86"/>
      <c r="O541" s="181"/>
      <c r="P541" s="181"/>
      <c r="Q541" s="181"/>
      <c r="R541" s="182"/>
      <c r="S541" s="181"/>
      <c r="T541" s="181"/>
      <c r="U541" s="181"/>
      <c r="V541" s="181"/>
    </row>
    <row r="542" spans="2:22" customFormat="1" ht="29.25" customHeight="1">
      <c r="B542" s="5"/>
      <c r="C542" s="7"/>
      <c r="D542" s="147"/>
      <c r="G542" s="84"/>
      <c r="H542" s="85"/>
      <c r="I542" s="85"/>
      <c r="J542" s="85"/>
      <c r="K542" s="84"/>
      <c r="L542" s="86"/>
      <c r="M542" s="86"/>
      <c r="O542" s="181"/>
      <c r="P542" s="181"/>
      <c r="Q542" s="181"/>
      <c r="R542" s="182"/>
      <c r="S542" s="181"/>
      <c r="T542" s="181"/>
      <c r="U542" s="181"/>
      <c r="V542" s="181"/>
    </row>
    <row r="543" spans="2:22" customFormat="1" ht="29.25" customHeight="1">
      <c r="B543" s="5"/>
      <c r="C543" s="7"/>
      <c r="D543" s="147"/>
      <c r="G543" s="84"/>
      <c r="H543" s="85"/>
      <c r="I543" s="85"/>
      <c r="J543" s="85"/>
      <c r="K543" s="84"/>
      <c r="L543" s="86"/>
      <c r="M543" s="86"/>
      <c r="O543" s="181"/>
      <c r="P543" s="181"/>
      <c r="Q543" s="181"/>
      <c r="R543" s="182"/>
      <c r="S543" s="181"/>
      <c r="T543" s="181"/>
      <c r="U543" s="181"/>
      <c r="V543" s="181"/>
    </row>
    <row r="544" spans="2:22" customFormat="1" ht="29.25" customHeight="1">
      <c r="B544" s="5"/>
      <c r="C544" s="7"/>
      <c r="D544" s="147"/>
      <c r="G544" s="84"/>
      <c r="H544" s="85"/>
      <c r="I544" s="85"/>
      <c r="J544" s="85"/>
      <c r="K544" s="84"/>
      <c r="L544" s="86"/>
      <c r="M544" s="86"/>
      <c r="O544" s="181"/>
      <c r="P544" s="181"/>
      <c r="Q544" s="181"/>
      <c r="R544" s="182"/>
      <c r="S544" s="181"/>
      <c r="T544" s="181"/>
      <c r="U544" s="181"/>
      <c r="V544" s="181"/>
    </row>
    <row r="545" spans="2:22" customFormat="1" ht="29.25" customHeight="1">
      <c r="B545" s="5"/>
      <c r="C545" s="7"/>
      <c r="D545" s="147"/>
      <c r="G545" s="84"/>
      <c r="H545" s="85"/>
      <c r="I545" s="85"/>
      <c r="J545" s="85"/>
      <c r="K545" s="84"/>
      <c r="L545" s="86"/>
      <c r="M545" s="86"/>
      <c r="O545" s="181"/>
      <c r="P545" s="181"/>
      <c r="Q545" s="181"/>
      <c r="R545" s="182"/>
      <c r="S545" s="181"/>
      <c r="T545" s="181"/>
      <c r="U545" s="181"/>
      <c r="V545" s="181"/>
    </row>
    <row r="546" spans="2:22" customFormat="1" ht="29.25" customHeight="1">
      <c r="B546" s="5"/>
      <c r="C546" s="7"/>
      <c r="D546" s="147"/>
      <c r="G546" s="84"/>
      <c r="H546" s="85"/>
      <c r="I546" s="85"/>
      <c r="J546" s="85"/>
      <c r="K546" s="84"/>
      <c r="L546" s="86"/>
      <c r="M546" s="86"/>
      <c r="O546" s="181"/>
      <c r="P546" s="181"/>
      <c r="Q546" s="181"/>
      <c r="R546" s="182"/>
      <c r="S546" s="181"/>
      <c r="T546" s="181"/>
      <c r="U546" s="181"/>
      <c r="V546" s="181"/>
    </row>
    <row r="547" spans="2:22" customFormat="1" ht="29.25" customHeight="1">
      <c r="B547" s="5"/>
      <c r="C547" s="7"/>
      <c r="D547" s="147"/>
      <c r="G547" s="84"/>
      <c r="H547" s="85"/>
      <c r="I547" s="85"/>
      <c r="J547" s="85"/>
      <c r="K547" s="84"/>
      <c r="L547" s="86"/>
      <c r="M547" s="86"/>
      <c r="O547" s="181"/>
      <c r="P547" s="181"/>
      <c r="Q547" s="181"/>
      <c r="R547" s="182"/>
      <c r="S547" s="181"/>
      <c r="T547" s="181"/>
      <c r="U547" s="181"/>
      <c r="V547" s="181"/>
    </row>
    <row r="548" spans="2:22" customFormat="1" ht="29.25" customHeight="1">
      <c r="B548" s="5"/>
      <c r="C548" s="7"/>
      <c r="D548" s="147"/>
      <c r="G548" s="84"/>
      <c r="H548" s="85"/>
      <c r="I548" s="85"/>
      <c r="J548" s="85"/>
      <c r="K548" s="84"/>
      <c r="L548" s="86"/>
      <c r="M548" s="86"/>
      <c r="O548" s="181"/>
      <c r="P548" s="181"/>
      <c r="Q548" s="181"/>
      <c r="R548" s="182"/>
      <c r="S548" s="181"/>
      <c r="T548" s="181"/>
      <c r="U548" s="181"/>
      <c r="V548" s="181"/>
    </row>
    <row r="549" spans="2:22" customFormat="1" ht="29.25" customHeight="1">
      <c r="B549" s="5"/>
      <c r="C549" s="7"/>
      <c r="D549" s="147"/>
      <c r="G549" s="84"/>
      <c r="H549" s="85"/>
      <c r="I549" s="85"/>
      <c r="J549" s="85"/>
      <c r="K549" s="84"/>
      <c r="L549" s="86"/>
      <c r="M549" s="86"/>
      <c r="O549" s="181"/>
      <c r="P549" s="181"/>
      <c r="Q549" s="181"/>
      <c r="R549" s="182"/>
      <c r="S549" s="181"/>
      <c r="T549" s="181"/>
      <c r="U549" s="181"/>
      <c r="V549" s="181"/>
    </row>
    <row r="550" spans="2:22" customFormat="1" ht="29.25" customHeight="1">
      <c r="B550" s="5"/>
      <c r="C550" s="7"/>
      <c r="D550" s="147"/>
      <c r="G550" s="84"/>
      <c r="H550" s="85"/>
      <c r="I550" s="85"/>
      <c r="J550" s="85"/>
      <c r="K550" s="84"/>
      <c r="L550" s="86"/>
      <c r="M550" s="86"/>
      <c r="O550" s="181"/>
      <c r="P550" s="181"/>
      <c r="Q550" s="181"/>
      <c r="R550" s="182"/>
      <c r="S550" s="181"/>
      <c r="T550" s="181"/>
      <c r="U550" s="181"/>
      <c r="V550" s="181"/>
    </row>
    <row r="551" spans="2:22" customFormat="1" ht="29.25" customHeight="1">
      <c r="B551" s="5"/>
      <c r="C551" s="7"/>
      <c r="D551" s="147"/>
      <c r="G551" s="84"/>
      <c r="H551" s="85"/>
      <c r="I551" s="85"/>
      <c r="J551" s="85"/>
      <c r="K551" s="84"/>
      <c r="L551" s="86"/>
      <c r="M551" s="86"/>
      <c r="O551" s="181"/>
      <c r="P551" s="181"/>
      <c r="Q551" s="181"/>
      <c r="R551" s="182"/>
      <c r="S551" s="181"/>
      <c r="T551" s="181"/>
      <c r="U551" s="181"/>
      <c r="V551" s="181"/>
    </row>
    <row r="552" spans="2:22" customFormat="1" ht="29.25" customHeight="1">
      <c r="B552" s="5"/>
      <c r="C552" s="7"/>
      <c r="D552" s="147"/>
      <c r="G552" s="84"/>
      <c r="H552" s="85"/>
      <c r="I552" s="85"/>
      <c r="J552" s="85"/>
      <c r="K552" s="84"/>
      <c r="L552" s="86"/>
      <c r="M552" s="86"/>
      <c r="O552" s="181"/>
      <c r="P552" s="181"/>
      <c r="Q552" s="181"/>
      <c r="R552" s="182"/>
      <c r="S552" s="181"/>
      <c r="T552" s="181"/>
      <c r="U552" s="181"/>
      <c r="V552" s="181"/>
    </row>
    <row r="553" spans="2:22" customFormat="1" ht="29.25" customHeight="1">
      <c r="B553" s="5"/>
      <c r="C553" s="7"/>
      <c r="D553" s="147"/>
      <c r="G553" s="84"/>
      <c r="H553" s="85"/>
      <c r="I553" s="85"/>
      <c r="J553" s="85"/>
      <c r="K553" s="84"/>
      <c r="L553" s="86"/>
      <c r="M553" s="86"/>
      <c r="O553" s="181"/>
      <c r="P553" s="181"/>
      <c r="Q553" s="181"/>
      <c r="R553" s="182"/>
      <c r="S553" s="181"/>
      <c r="T553" s="181"/>
      <c r="U553" s="181"/>
      <c r="V553" s="181"/>
    </row>
    <row r="554" spans="2:22" customFormat="1" ht="29.25" customHeight="1">
      <c r="B554" s="5"/>
      <c r="C554" s="7"/>
      <c r="D554" s="147"/>
      <c r="G554" s="84"/>
      <c r="H554" s="85"/>
      <c r="I554" s="85"/>
      <c r="J554" s="85"/>
      <c r="K554" s="84"/>
      <c r="L554" s="86"/>
      <c r="M554" s="86"/>
      <c r="O554" s="181"/>
      <c r="P554" s="181"/>
      <c r="Q554" s="181"/>
      <c r="R554" s="182"/>
      <c r="S554" s="181"/>
      <c r="T554" s="181"/>
      <c r="U554" s="181"/>
      <c r="V554" s="181"/>
    </row>
    <row r="555" spans="2:22" customFormat="1" ht="29.25" customHeight="1">
      <c r="B555" s="5"/>
      <c r="C555" s="7"/>
      <c r="D555" s="147"/>
      <c r="G555" s="84"/>
      <c r="H555" s="85"/>
      <c r="I555" s="85"/>
      <c r="J555" s="85"/>
      <c r="K555" s="84"/>
      <c r="L555" s="86"/>
      <c r="M555" s="86"/>
      <c r="O555" s="181"/>
      <c r="P555" s="181"/>
      <c r="Q555" s="181"/>
      <c r="R555" s="182"/>
      <c r="S555" s="181"/>
      <c r="T555" s="181"/>
      <c r="U555" s="181"/>
      <c r="V555" s="181"/>
    </row>
    <row r="556" spans="2:22" customFormat="1" ht="29.25" customHeight="1">
      <c r="B556" s="5"/>
      <c r="C556" s="7"/>
      <c r="D556" s="147"/>
      <c r="G556" s="84"/>
      <c r="H556" s="85"/>
      <c r="I556" s="85"/>
      <c r="J556" s="85"/>
      <c r="K556" s="84"/>
      <c r="L556" s="86"/>
      <c r="M556" s="86"/>
      <c r="O556" s="181"/>
      <c r="P556" s="181"/>
      <c r="Q556" s="181"/>
      <c r="R556" s="182"/>
      <c r="S556" s="181"/>
      <c r="T556" s="181"/>
      <c r="U556" s="181"/>
      <c r="V556" s="181"/>
    </row>
    <row r="557" spans="2:22" customFormat="1" ht="29.25" customHeight="1">
      <c r="B557" s="5"/>
      <c r="C557" s="7"/>
      <c r="D557" s="147"/>
      <c r="G557" s="84"/>
      <c r="H557" s="85"/>
      <c r="I557" s="85"/>
      <c r="J557" s="85"/>
      <c r="K557" s="84"/>
      <c r="L557" s="86"/>
      <c r="M557" s="86"/>
      <c r="O557" s="181"/>
      <c r="P557" s="181"/>
      <c r="Q557" s="181"/>
      <c r="R557" s="182"/>
      <c r="S557" s="181"/>
      <c r="T557" s="181"/>
      <c r="U557" s="181"/>
      <c r="V557" s="181"/>
    </row>
    <row r="558" spans="2:22" customFormat="1" ht="29.25" customHeight="1">
      <c r="B558" s="5"/>
      <c r="C558" s="7"/>
      <c r="D558" s="147"/>
      <c r="G558" s="84"/>
      <c r="H558" s="85"/>
      <c r="I558" s="85"/>
      <c r="J558" s="85"/>
      <c r="K558" s="84"/>
      <c r="L558" s="86"/>
      <c r="M558" s="86"/>
      <c r="O558" s="181"/>
      <c r="P558" s="181"/>
      <c r="Q558" s="181"/>
      <c r="R558" s="182"/>
      <c r="S558" s="181"/>
      <c r="T558" s="181"/>
      <c r="U558" s="181"/>
      <c r="V558" s="181"/>
    </row>
    <row r="559" spans="2:22" customFormat="1" ht="29.25" customHeight="1">
      <c r="B559" s="5"/>
      <c r="C559" s="7"/>
      <c r="D559" s="147"/>
      <c r="G559" s="84"/>
      <c r="H559" s="85"/>
      <c r="I559" s="85"/>
      <c r="J559" s="85"/>
      <c r="K559" s="84"/>
      <c r="L559" s="86"/>
      <c r="M559" s="86"/>
      <c r="O559" s="181"/>
      <c r="P559" s="181"/>
      <c r="Q559" s="181"/>
      <c r="R559" s="182"/>
      <c r="S559" s="181"/>
      <c r="T559" s="181"/>
      <c r="U559" s="181"/>
      <c r="V559" s="181"/>
    </row>
    <row r="560" spans="2:22" customFormat="1" ht="29.25" customHeight="1">
      <c r="B560" s="5"/>
      <c r="C560" s="7"/>
      <c r="D560" s="147"/>
      <c r="G560" s="84"/>
      <c r="H560" s="85"/>
      <c r="I560" s="85"/>
      <c r="J560" s="85"/>
      <c r="K560" s="84"/>
      <c r="L560" s="86"/>
      <c r="M560" s="86"/>
      <c r="O560" s="181"/>
      <c r="P560" s="181"/>
      <c r="Q560" s="181"/>
      <c r="R560" s="182"/>
      <c r="S560" s="181"/>
      <c r="T560" s="181"/>
      <c r="U560" s="181"/>
      <c r="V560" s="181"/>
    </row>
    <row r="561" spans="2:22" customFormat="1" ht="29.25" customHeight="1">
      <c r="B561" s="5"/>
      <c r="C561" s="7"/>
      <c r="D561" s="147"/>
      <c r="G561" s="84"/>
      <c r="H561" s="85"/>
      <c r="I561" s="85"/>
      <c r="J561" s="85"/>
      <c r="K561" s="84"/>
      <c r="L561" s="86"/>
      <c r="M561" s="86"/>
      <c r="O561" s="181"/>
      <c r="P561" s="181"/>
      <c r="Q561" s="181"/>
      <c r="R561" s="182"/>
      <c r="S561" s="181"/>
      <c r="T561" s="181"/>
      <c r="U561" s="181"/>
      <c r="V561" s="181"/>
    </row>
    <row r="562" spans="2:22" customFormat="1" ht="29.25" customHeight="1">
      <c r="B562" s="5"/>
      <c r="C562" s="7"/>
      <c r="D562" s="147"/>
      <c r="G562" s="84"/>
      <c r="H562" s="85"/>
      <c r="I562" s="85"/>
      <c r="J562" s="85"/>
      <c r="K562" s="84"/>
      <c r="L562" s="86"/>
      <c r="M562" s="86"/>
      <c r="O562" s="181"/>
      <c r="P562" s="181"/>
      <c r="Q562" s="181"/>
      <c r="R562" s="182"/>
      <c r="S562" s="181"/>
      <c r="T562" s="181"/>
      <c r="U562" s="181"/>
      <c r="V562" s="181"/>
    </row>
    <row r="563" spans="2:22" customFormat="1" ht="29.25" customHeight="1">
      <c r="B563" s="5"/>
      <c r="C563" s="7"/>
      <c r="D563" s="147"/>
      <c r="G563" s="84"/>
      <c r="H563" s="85"/>
      <c r="I563" s="85"/>
      <c r="J563" s="85"/>
      <c r="K563" s="84"/>
      <c r="L563" s="86"/>
      <c r="M563" s="86"/>
      <c r="O563" s="181"/>
      <c r="P563" s="181"/>
      <c r="Q563" s="181"/>
      <c r="R563" s="182"/>
      <c r="S563" s="181"/>
      <c r="T563" s="181"/>
      <c r="U563" s="181"/>
      <c r="V563" s="181"/>
    </row>
    <row r="564" spans="2:22" customFormat="1" ht="29.25" customHeight="1">
      <c r="B564" s="5"/>
      <c r="C564" s="7"/>
      <c r="D564" s="147"/>
      <c r="G564" s="84"/>
      <c r="H564" s="85"/>
      <c r="I564" s="85"/>
      <c r="J564" s="85"/>
      <c r="K564" s="84"/>
      <c r="L564" s="86"/>
      <c r="M564" s="86"/>
      <c r="O564" s="181"/>
      <c r="P564" s="181"/>
      <c r="Q564" s="181"/>
      <c r="R564" s="182"/>
      <c r="S564" s="181"/>
      <c r="T564" s="181"/>
      <c r="U564" s="181"/>
      <c r="V564" s="181"/>
    </row>
    <row r="565" spans="2:22" customFormat="1" ht="29.25" customHeight="1">
      <c r="B565" s="5"/>
      <c r="C565" s="7"/>
      <c r="D565" s="147"/>
      <c r="G565" s="84"/>
      <c r="H565" s="85"/>
      <c r="I565" s="85"/>
      <c r="J565" s="85"/>
      <c r="K565" s="84"/>
      <c r="L565" s="86"/>
      <c r="M565" s="86"/>
      <c r="O565" s="181"/>
      <c r="P565" s="181"/>
      <c r="Q565" s="181"/>
      <c r="R565" s="182"/>
      <c r="S565" s="181"/>
      <c r="T565" s="181"/>
      <c r="U565" s="181"/>
      <c r="V565" s="181"/>
    </row>
    <row r="566" spans="2:22" customFormat="1" ht="29.25" customHeight="1">
      <c r="B566" s="5"/>
      <c r="C566" s="7"/>
      <c r="D566" s="147"/>
      <c r="G566" s="84"/>
      <c r="H566" s="85"/>
      <c r="I566" s="85"/>
      <c r="J566" s="85"/>
      <c r="K566" s="84"/>
      <c r="L566" s="86"/>
      <c r="M566" s="86"/>
      <c r="O566" s="181"/>
      <c r="P566" s="181"/>
      <c r="Q566" s="181"/>
      <c r="R566" s="182"/>
      <c r="S566" s="181"/>
      <c r="T566" s="181"/>
      <c r="U566" s="181"/>
      <c r="V566" s="181"/>
    </row>
    <row r="567" spans="2:22" customFormat="1" ht="29.25" customHeight="1">
      <c r="B567" s="5"/>
      <c r="C567" s="7"/>
      <c r="D567" s="147"/>
      <c r="G567" s="84"/>
      <c r="H567" s="85"/>
      <c r="I567" s="85"/>
      <c r="J567" s="85"/>
      <c r="K567" s="84"/>
      <c r="L567" s="86"/>
      <c r="M567" s="86"/>
      <c r="O567" s="181"/>
      <c r="P567" s="181"/>
      <c r="Q567" s="181"/>
      <c r="R567" s="182"/>
      <c r="S567" s="181"/>
      <c r="T567" s="181"/>
      <c r="U567" s="181"/>
      <c r="V567" s="181"/>
    </row>
    <row r="568" spans="2:22" customFormat="1" ht="29.25" customHeight="1">
      <c r="B568" s="5"/>
      <c r="C568" s="7"/>
      <c r="D568" s="147"/>
      <c r="G568" s="84"/>
      <c r="H568" s="85"/>
      <c r="I568" s="85"/>
      <c r="J568" s="85"/>
      <c r="K568" s="84"/>
      <c r="L568" s="86"/>
      <c r="M568" s="86"/>
      <c r="O568" s="181"/>
      <c r="P568" s="181"/>
      <c r="Q568" s="181"/>
      <c r="R568" s="182"/>
      <c r="S568" s="181"/>
      <c r="T568" s="181"/>
      <c r="U568" s="181"/>
      <c r="V568" s="181"/>
    </row>
    <row r="569" spans="2:22" customFormat="1" ht="29.25" customHeight="1">
      <c r="B569" s="5"/>
      <c r="C569" s="7"/>
      <c r="D569" s="147"/>
      <c r="G569" s="84"/>
      <c r="H569" s="85"/>
      <c r="I569" s="85"/>
      <c r="J569" s="85"/>
      <c r="K569" s="84"/>
      <c r="L569" s="86"/>
      <c r="M569" s="86"/>
      <c r="O569" s="181"/>
      <c r="P569" s="181"/>
      <c r="Q569" s="181"/>
      <c r="R569" s="182"/>
      <c r="S569" s="181"/>
      <c r="T569" s="181"/>
      <c r="U569" s="181"/>
      <c r="V569" s="181"/>
    </row>
    <row r="570" spans="2:22" customFormat="1" ht="29.25" customHeight="1">
      <c r="B570" s="5"/>
      <c r="C570" s="7"/>
      <c r="D570" s="147"/>
      <c r="G570" s="84"/>
      <c r="H570" s="85"/>
      <c r="I570" s="85"/>
      <c r="J570" s="85"/>
      <c r="K570" s="84"/>
      <c r="L570" s="86"/>
      <c r="M570" s="86"/>
      <c r="O570" s="181"/>
      <c r="P570" s="181"/>
      <c r="Q570" s="181"/>
      <c r="R570" s="182"/>
      <c r="S570" s="181"/>
      <c r="T570" s="181"/>
      <c r="U570" s="181"/>
      <c r="V570" s="181"/>
    </row>
    <row r="571" spans="2:22" customFormat="1" ht="29.25" customHeight="1">
      <c r="B571" s="5"/>
      <c r="C571" s="7"/>
      <c r="D571" s="147"/>
      <c r="G571" s="84"/>
      <c r="H571" s="85"/>
      <c r="I571" s="85"/>
      <c r="J571" s="85"/>
      <c r="K571" s="84"/>
      <c r="L571" s="86"/>
      <c r="M571" s="86"/>
      <c r="O571" s="181"/>
      <c r="P571" s="181"/>
      <c r="Q571" s="181"/>
      <c r="R571" s="182"/>
      <c r="S571" s="181"/>
      <c r="T571" s="181"/>
      <c r="U571" s="181"/>
      <c r="V571" s="181"/>
    </row>
    <row r="572" spans="2:22" customFormat="1" ht="29.25" customHeight="1">
      <c r="B572" s="5"/>
      <c r="C572" s="7"/>
      <c r="D572" s="147"/>
      <c r="G572" s="84"/>
      <c r="H572" s="85"/>
      <c r="I572" s="85"/>
      <c r="J572" s="85"/>
      <c r="K572" s="84"/>
      <c r="L572" s="86"/>
      <c r="M572" s="86"/>
      <c r="O572" s="181"/>
      <c r="P572" s="181"/>
      <c r="Q572" s="181"/>
      <c r="R572" s="182"/>
      <c r="S572" s="181"/>
      <c r="T572" s="181"/>
      <c r="U572" s="181"/>
      <c r="V572" s="181"/>
    </row>
    <row r="573" spans="2:22" customFormat="1" ht="29.25" customHeight="1">
      <c r="B573" s="5"/>
      <c r="C573" s="7"/>
      <c r="D573" s="147"/>
      <c r="G573" s="84"/>
      <c r="H573" s="85"/>
      <c r="I573" s="85"/>
      <c r="J573" s="85"/>
      <c r="K573" s="84"/>
      <c r="L573" s="86"/>
      <c r="M573" s="86"/>
      <c r="O573" s="181"/>
      <c r="P573" s="181"/>
      <c r="Q573" s="181"/>
      <c r="R573" s="182"/>
      <c r="S573" s="181"/>
      <c r="T573" s="181"/>
      <c r="U573" s="181"/>
      <c r="V573" s="181"/>
    </row>
    <row r="574" spans="2:22" customFormat="1" ht="29.25" customHeight="1">
      <c r="B574" s="5"/>
      <c r="C574" s="7"/>
      <c r="D574" s="147"/>
      <c r="G574" s="84"/>
      <c r="H574" s="85"/>
      <c r="I574" s="85"/>
      <c r="J574" s="85"/>
      <c r="K574" s="84"/>
      <c r="L574" s="86"/>
      <c r="M574" s="86"/>
      <c r="O574" s="181"/>
      <c r="P574" s="181"/>
      <c r="Q574" s="181"/>
      <c r="R574" s="182"/>
      <c r="S574" s="181"/>
      <c r="T574" s="181"/>
      <c r="U574" s="181"/>
      <c r="V574" s="181"/>
    </row>
    <row r="575" spans="2:22" customFormat="1" ht="29.25" customHeight="1">
      <c r="B575" s="5"/>
      <c r="C575" s="7"/>
      <c r="D575" s="147"/>
      <c r="G575" s="84"/>
      <c r="H575" s="85"/>
      <c r="I575" s="85"/>
      <c r="J575" s="85"/>
      <c r="K575" s="84"/>
      <c r="L575" s="86"/>
      <c r="M575" s="86"/>
      <c r="O575" s="181"/>
      <c r="P575" s="181"/>
      <c r="Q575" s="181"/>
      <c r="R575" s="182"/>
      <c r="S575" s="181"/>
      <c r="T575" s="181"/>
      <c r="U575" s="181"/>
      <c r="V575" s="181"/>
    </row>
    <row r="576" spans="2:22" customFormat="1" ht="29.25" customHeight="1">
      <c r="B576" s="5"/>
      <c r="C576" s="7"/>
      <c r="D576" s="147"/>
      <c r="G576" s="84"/>
      <c r="H576" s="85"/>
      <c r="I576" s="85"/>
      <c r="J576" s="85"/>
      <c r="K576" s="84"/>
      <c r="L576" s="86"/>
      <c r="M576" s="86"/>
      <c r="O576" s="181"/>
      <c r="P576" s="181"/>
      <c r="Q576" s="181"/>
      <c r="R576" s="182"/>
      <c r="S576" s="181"/>
      <c r="T576" s="181"/>
      <c r="U576" s="181"/>
      <c r="V576" s="181"/>
    </row>
    <row r="577" spans="2:22" customFormat="1" ht="29.25" customHeight="1">
      <c r="B577" s="5"/>
      <c r="C577" s="7"/>
      <c r="D577" s="147"/>
      <c r="G577" s="84"/>
      <c r="H577" s="85"/>
      <c r="I577" s="85"/>
      <c r="J577" s="85"/>
      <c r="K577" s="84"/>
      <c r="L577" s="86"/>
      <c r="M577" s="86"/>
      <c r="O577" s="181"/>
      <c r="P577" s="181"/>
      <c r="Q577" s="181"/>
      <c r="R577" s="182"/>
      <c r="S577" s="181"/>
      <c r="T577" s="181"/>
      <c r="U577" s="181"/>
      <c r="V577" s="181"/>
    </row>
    <row r="578" spans="2:22" customFormat="1" ht="29.25" customHeight="1">
      <c r="B578" s="5"/>
      <c r="C578" s="7"/>
      <c r="D578" s="147"/>
      <c r="G578" s="84"/>
      <c r="H578" s="85"/>
      <c r="I578" s="85"/>
      <c r="J578" s="85"/>
      <c r="K578" s="84"/>
      <c r="L578" s="86"/>
      <c r="M578" s="86"/>
      <c r="O578" s="181"/>
      <c r="P578" s="181"/>
      <c r="Q578" s="181"/>
      <c r="R578" s="182"/>
      <c r="S578" s="181"/>
      <c r="T578" s="181"/>
      <c r="U578" s="181"/>
      <c r="V578" s="181"/>
    </row>
    <row r="579" spans="2:22" customFormat="1" ht="29.25" customHeight="1">
      <c r="B579" s="5"/>
      <c r="C579" s="7"/>
      <c r="D579" s="147"/>
      <c r="G579" s="84"/>
      <c r="H579" s="85"/>
      <c r="I579" s="85"/>
      <c r="J579" s="85"/>
      <c r="K579" s="84"/>
      <c r="L579" s="86"/>
      <c r="M579" s="86"/>
      <c r="O579" s="181"/>
      <c r="P579" s="181"/>
      <c r="Q579" s="181"/>
      <c r="R579" s="182"/>
      <c r="S579" s="181"/>
      <c r="T579" s="181"/>
      <c r="U579" s="181"/>
      <c r="V579" s="181"/>
    </row>
    <row r="580" spans="2:22" customFormat="1" ht="29.25" customHeight="1">
      <c r="B580" s="5"/>
      <c r="C580" s="7"/>
      <c r="D580" s="147"/>
      <c r="G580" s="84"/>
      <c r="H580" s="85"/>
      <c r="I580" s="85"/>
      <c r="J580" s="85"/>
      <c r="K580" s="84"/>
      <c r="L580" s="86"/>
      <c r="M580" s="86"/>
      <c r="O580" s="181"/>
      <c r="P580" s="181"/>
      <c r="Q580" s="181"/>
      <c r="R580" s="182"/>
      <c r="S580" s="181"/>
      <c r="T580" s="181"/>
      <c r="U580" s="181"/>
      <c r="V580" s="181"/>
    </row>
    <row r="581" spans="2:22" customFormat="1" ht="29.25" customHeight="1">
      <c r="B581" s="5"/>
      <c r="C581" s="7"/>
      <c r="D581" s="147"/>
      <c r="G581" s="84"/>
      <c r="H581" s="85"/>
      <c r="I581" s="85"/>
      <c r="J581" s="85"/>
      <c r="K581" s="84"/>
      <c r="L581" s="86"/>
      <c r="M581" s="86"/>
      <c r="O581" s="181"/>
      <c r="P581" s="181"/>
      <c r="Q581" s="181"/>
      <c r="R581" s="182"/>
      <c r="S581" s="181"/>
      <c r="T581" s="181"/>
      <c r="U581" s="181"/>
      <c r="V581" s="181"/>
    </row>
    <row r="582" spans="2:22" customFormat="1" ht="29.25" customHeight="1">
      <c r="B582" s="5"/>
      <c r="C582" s="7"/>
      <c r="D582" s="147"/>
      <c r="G582" s="84"/>
      <c r="H582" s="85"/>
      <c r="I582" s="85"/>
      <c r="J582" s="85"/>
      <c r="K582" s="84"/>
      <c r="L582" s="86"/>
      <c r="M582" s="86"/>
      <c r="O582" s="181"/>
      <c r="P582" s="181"/>
      <c r="Q582" s="181"/>
      <c r="R582" s="182"/>
      <c r="S582" s="181"/>
      <c r="T582" s="181"/>
      <c r="U582" s="181"/>
      <c r="V582" s="181"/>
    </row>
    <row r="583" spans="2:22" customFormat="1" ht="29.25" customHeight="1">
      <c r="B583" s="5"/>
      <c r="C583" s="7"/>
      <c r="D583" s="147"/>
      <c r="G583" s="84"/>
      <c r="H583" s="85"/>
      <c r="I583" s="85"/>
      <c r="J583" s="85"/>
      <c r="K583" s="84"/>
      <c r="L583" s="86"/>
      <c r="M583" s="86"/>
      <c r="O583" s="181"/>
      <c r="P583" s="181"/>
      <c r="Q583" s="181"/>
      <c r="R583" s="182"/>
      <c r="S583" s="181"/>
      <c r="T583" s="181"/>
      <c r="U583" s="181"/>
      <c r="V583" s="181"/>
    </row>
    <row r="584" spans="2:22" customFormat="1" ht="29.25" customHeight="1">
      <c r="B584" s="5"/>
      <c r="C584" s="7"/>
      <c r="D584" s="147"/>
      <c r="G584" s="84"/>
      <c r="H584" s="85"/>
      <c r="I584" s="85"/>
      <c r="J584" s="85"/>
      <c r="K584" s="84"/>
      <c r="L584" s="86"/>
      <c r="M584" s="86"/>
      <c r="O584" s="181"/>
      <c r="P584" s="181"/>
      <c r="Q584" s="181"/>
      <c r="R584" s="182"/>
      <c r="S584" s="181"/>
      <c r="T584" s="181"/>
      <c r="U584" s="181"/>
      <c r="V584" s="181"/>
    </row>
    <row r="585" spans="2:22" customFormat="1" ht="29.25" customHeight="1">
      <c r="B585" s="5"/>
      <c r="C585" s="7"/>
      <c r="D585" s="147"/>
      <c r="G585" s="84"/>
      <c r="H585" s="85"/>
      <c r="I585" s="85"/>
      <c r="J585" s="85"/>
      <c r="K585" s="84"/>
      <c r="L585" s="86"/>
      <c r="M585" s="86"/>
      <c r="O585" s="181"/>
      <c r="P585" s="181"/>
      <c r="Q585" s="181"/>
      <c r="R585" s="182"/>
      <c r="S585" s="181"/>
      <c r="T585" s="181"/>
      <c r="U585" s="181"/>
      <c r="V585" s="181"/>
    </row>
    <row r="586" spans="2:22" customFormat="1" ht="29.25" customHeight="1">
      <c r="B586" s="5"/>
      <c r="C586" s="7"/>
      <c r="D586" s="147"/>
      <c r="G586" s="84"/>
      <c r="H586" s="85"/>
      <c r="I586" s="85"/>
      <c r="J586" s="85"/>
      <c r="K586" s="84"/>
      <c r="L586" s="86"/>
      <c r="M586" s="86"/>
      <c r="O586" s="181"/>
      <c r="P586" s="181"/>
      <c r="Q586" s="181"/>
      <c r="R586" s="182"/>
      <c r="S586" s="181"/>
      <c r="T586" s="181"/>
      <c r="U586" s="181"/>
      <c r="V586" s="181"/>
    </row>
    <row r="587" spans="2:22" customFormat="1" ht="29.25" customHeight="1">
      <c r="B587" s="5"/>
      <c r="C587" s="7"/>
      <c r="D587" s="147"/>
      <c r="G587" s="84"/>
      <c r="H587" s="85"/>
      <c r="I587" s="85"/>
      <c r="J587" s="85"/>
      <c r="K587" s="84"/>
      <c r="L587" s="86"/>
      <c r="M587" s="86"/>
      <c r="O587" s="181"/>
      <c r="P587" s="181"/>
      <c r="Q587" s="181"/>
      <c r="R587" s="182"/>
      <c r="S587" s="181"/>
      <c r="T587" s="181"/>
      <c r="U587" s="181"/>
      <c r="V587" s="181"/>
    </row>
    <row r="588" spans="2:22" customFormat="1" ht="29.25" customHeight="1">
      <c r="B588" s="5"/>
      <c r="C588" s="7"/>
      <c r="D588" s="147"/>
      <c r="G588" s="84"/>
      <c r="H588" s="85"/>
      <c r="I588" s="85"/>
      <c r="J588" s="85"/>
      <c r="K588" s="84"/>
      <c r="L588" s="86"/>
      <c r="M588" s="86"/>
      <c r="O588" s="181"/>
      <c r="P588" s="181"/>
      <c r="Q588" s="181"/>
      <c r="R588" s="182"/>
      <c r="S588" s="181"/>
      <c r="T588" s="181"/>
      <c r="U588" s="181"/>
      <c r="V588" s="181"/>
    </row>
    <row r="589" spans="2:22" customFormat="1" ht="29.25" customHeight="1">
      <c r="B589" s="5"/>
      <c r="C589" s="7"/>
      <c r="D589" s="147"/>
      <c r="G589" s="84"/>
      <c r="H589" s="85"/>
      <c r="I589" s="85"/>
      <c r="J589" s="85"/>
      <c r="K589" s="84"/>
      <c r="L589" s="86"/>
      <c r="M589" s="86"/>
      <c r="O589" s="181"/>
      <c r="P589" s="181"/>
      <c r="Q589" s="181"/>
      <c r="R589" s="182"/>
      <c r="S589" s="181"/>
      <c r="T589" s="181"/>
      <c r="U589" s="181"/>
      <c r="V589" s="181"/>
    </row>
    <row r="590" spans="2:22" customFormat="1" ht="29.25" customHeight="1">
      <c r="B590" s="5"/>
      <c r="C590" s="7"/>
      <c r="D590" s="147"/>
      <c r="G590" s="84"/>
      <c r="H590" s="85"/>
      <c r="I590" s="85"/>
      <c r="J590" s="85"/>
      <c r="K590" s="84"/>
      <c r="L590" s="86"/>
      <c r="M590" s="86"/>
      <c r="O590" s="181"/>
      <c r="P590" s="181"/>
      <c r="Q590" s="181"/>
      <c r="R590" s="182"/>
      <c r="S590" s="181"/>
      <c r="T590" s="181"/>
      <c r="U590" s="181"/>
      <c r="V590" s="181"/>
    </row>
    <row r="591" spans="2:22" customFormat="1" ht="29.25" customHeight="1">
      <c r="B591" s="5"/>
      <c r="C591" s="7"/>
      <c r="D591" s="147"/>
      <c r="G591" s="84"/>
      <c r="H591" s="85"/>
      <c r="I591" s="85"/>
      <c r="J591" s="85"/>
      <c r="K591" s="84"/>
      <c r="L591" s="86"/>
      <c r="M591" s="86"/>
      <c r="O591" s="181"/>
      <c r="P591" s="181"/>
      <c r="Q591" s="181"/>
      <c r="R591" s="182"/>
      <c r="S591" s="181"/>
      <c r="T591" s="181"/>
      <c r="U591" s="181"/>
      <c r="V591" s="181"/>
    </row>
    <row r="592" spans="2:22" customFormat="1" ht="29.25" customHeight="1">
      <c r="B592" s="5"/>
      <c r="C592" s="7"/>
      <c r="D592" s="147"/>
      <c r="G592" s="84"/>
      <c r="H592" s="85"/>
      <c r="I592" s="85"/>
      <c r="J592" s="85"/>
      <c r="K592" s="84"/>
      <c r="L592" s="86"/>
      <c r="M592" s="86"/>
      <c r="O592" s="181"/>
      <c r="P592" s="181"/>
      <c r="Q592" s="181"/>
      <c r="R592" s="182"/>
      <c r="S592" s="181"/>
      <c r="T592" s="181"/>
      <c r="U592" s="181"/>
      <c r="V592" s="181"/>
    </row>
    <row r="593" spans="2:22" customFormat="1" ht="29.25" customHeight="1">
      <c r="B593" s="5"/>
      <c r="C593" s="7"/>
      <c r="D593" s="147"/>
      <c r="G593" s="84"/>
      <c r="H593" s="85"/>
      <c r="I593" s="85"/>
      <c r="J593" s="85"/>
      <c r="K593" s="84"/>
      <c r="L593" s="86"/>
      <c r="M593" s="86"/>
      <c r="O593" s="181"/>
      <c r="P593" s="181"/>
      <c r="Q593" s="181"/>
      <c r="R593" s="182"/>
      <c r="S593" s="181"/>
      <c r="T593" s="181"/>
      <c r="U593" s="181"/>
      <c r="V593" s="181"/>
    </row>
    <row r="594" spans="2:22" customFormat="1" ht="29.25" customHeight="1">
      <c r="B594" s="5"/>
      <c r="C594" s="7"/>
      <c r="D594" s="147"/>
      <c r="G594" s="84"/>
      <c r="H594" s="85"/>
      <c r="I594" s="85"/>
      <c r="J594" s="85"/>
      <c r="K594" s="84"/>
      <c r="L594" s="86"/>
      <c r="M594" s="86"/>
      <c r="O594" s="181"/>
      <c r="P594" s="181"/>
      <c r="Q594" s="181"/>
      <c r="R594" s="182"/>
      <c r="S594" s="181"/>
      <c r="T594" s="181"/>
      <c r="U594" s="181"/>
      <c r="V594" s="181"/>
    </row>
    <row r="595" spans="2:22" customFormat="1" ht="29.25" customHeight="1">
      <c r="B595" s="5"/>
      <c r="C595" s="7"/>
      <c r="D595" s="147"/>
      <c r="G595" s="84"/>
      <c r="H595" s="85"/>
      <c r="I595" s="85"/>
      <c r="J595" s="85"/>
      <c r="K595" s="84"/>
      <c r="L595" s="86"/>
      <c r="M595" s="86"/>
      <c r="O595" s="181"/>
      <c r="P595" s="181"/>
      <c r="Q595" s="181"/>
      <c r="R595" s="182"/>
      <c r="S595" s="181"/>
      <c r="T595" s="181"/>
      <c r="U595" s="181"/>
      <c r="V595" s="181"/>
    </row>
    <row r="596" spans="2:22" customFormat="1" ht="29.25" customHeight="1">
      <c r="B596" s="5"/>
      <c r="C596" s="7"/>
      <c r="D596" s="147"/>
      <c r="G596" s="84"/>
      <c r="H596" s="85"/>
      <c r="I596" s="85"/>
      <c r="J596" s="85"/>
      <c r="K596" s="84"/>
      <c r="L596" s="86"/>
      <c r="M596" s="86"/>
      <c r="O596" s="181"/>
      <c r="P596" s="181"/>
      <c r="Q596" s="181"/>
      <c r="R596" s="182"/>
      <c r="S596" s="181"/>
      <c r="T596" s="181"/>
      <c r="U596" s="181"/>
      <c r="V596" s="181"/>
    </row>
    <row r="597" spans="2:22" customFormat="1" ht="29.25" customHeight="1">
      <c r="B597" s="5"/>
      <c r="C597" s="7"/>
      <c r="D597" s="147"/>
      <c r="G597" s="84"/>
      <c r="H597" s="85"/>
      <c r="I597" s="85"/>
      <c r="J597" s="85"/>
      <c r="K597" s="84"/>
      <c r="L597" s="86"/>
      <c r="M597" s="86"/>
      <c r="O597" s="181"/>
      <c r="P597" s="181"/>
      <c r="Q597" s="181"/>
      <c r="R597" s="182"/>
      <c r="S597" s="181"/>
      <c r="T597" s="181"/>
      <c r="U597" s="181"/>
      <c r="V597" s="181"/>
    </row>
    <row r="598" spans="2:22" customFormat="1" ht="29.25" customHeight="1">
      <c r="B598" s="5"/>
      <c r="C598" s="7"/>
      <c r="D598" s="147"/>
      <c r="G598" s="84"/>
      <c r="H598" s="85"/>
      <c r="I598" s="85"/>
      <c r="J598" s="85"/>
      <c r="K598" s="84"/>
      <c r="L598" s="86"/>
      <c r="M598" s="86"/>
      <c r="O598" s="181"/>
      <c r="P598" s="181"/>
      <c r="Q598" s="181"/>
      <c r="R598" s="182"/>
      <c r="S598" s="181"/>
      <c r="T598" s="181"/>
      <c r="U598" s="181"/>
      <c r="V598" s="181"/>
    </row>
    <row r="599" spans="2:22" customFormat="1" ht="29.25" customHeight="1">
      <c r="B599" s="5"/>
      <c r="C599" s="7"/>
      <c r="D599" s="147"/>
      <c r="G599" s="84"/>
      <c r="H599" s="85"/>
      <c r="I599" s="85"/>
      <c r="J599" s="85"/>
      <c r="K599" s="84"/>
      <c r="L599" s="86"/>
      <c r="M599" s="86"/>
      <c r="O599" s="181"/>
      <c r="P599" s="181"/>
      <c r="Q599" s="181"/>
      <c r="R599" s="182"/>
      <c r="S599" s="181"/>
      <c r="T599" s="181"/>
      <c r="U599" s="181"/>
      <c r="V599" s="181"/>
    </row>
    <row r="600" spans="2:22" customFormat="1" ht="29.25" customHeight="1">
      <c r="B600" s="5"/>
      <c r="C600" s="7"/>
      <c r="D600" s="147"/>
      <c r="G600" s="84"/>
      <c r="H600" s="85"/>
      <c r="I600" s="85"/>
      <c r="J600" s="85"/>
      <c r="K600" s="84"/>
      <c r="L600" s="86"/>
      <c r="M600" s="86"/>
      <c r="O600" s="181"/>
      <c r="P600" s="181"/>
      <c r="Q600" s="181"/>
      <c r="R600" s="182"/>
      <c r="S600" s="181"/>
      <c r="T600" s="181"/>
      <c r="U600" s="181"/>
      <c r="V600" s="181"/>
    </row>
    <row r="601" spans="2:22" customFormat="1" ht="29.25" customHeight="1">
      <c r="B601" s="5"/>
      <c r="C601" s="7"/>
      <c r="D601" s="147"/>
      <c r="G601" s="84"/>
      <c r="H601" s="85"/>
      <c r="I601" s="85"/>
      <c r="J601" s="85"/>
      <c r="K601" s="84"/>
      <c r="L601" s="86"/>
      <c r="M601" s="86"/>
      <c r="O601" s="181"/>
      <c r="P601" s="181"/>
      <c r="Q601" s="181"/>
      <c r="R601" s="182"/>
      <c r="S601" s="181"/>
      <c r="T601" s="181"/>
      <c r="U601" s="181"/>
      <c r="V601" s="181"/>
    </row>
    <row r="602" spans="2:22" customFormat="1" ht="29.25" customHeight="1">
      <c r="B602" s="5"/>
      <c r="C602" s="7"/>
      <c r="D602" s="147"/>
      <c r="G602" s="84"/>
      <c r="H602" s="85"/>
      <c r="I602" s="85"/>
      <c r="J602" s="85"/>
      <c r="K602" s="84"/>
      <c r="L602" s="86"/>
      <c r="M602" s="86"/>
      <c r="O602" s="181"/>
      <c r="P602" s="181"/>
      <c r="Q602" s="181"/>
      <c r="R602" s="182"/>
      <c r="S602" s="181"/>
      <c r="T602" s="181"/>
      <c r="U602" s="181"/>
      <c r="V602" s="181"/>
    </row>
    <row r="603" spans="2:22" customFormat="1" ht="29.25" customHeight="1">
      <c r="B603" s="5"/>
      <c r="C603" s="7"/>
      <c r="D603" s="147"/>
      <c r="G603" s="84"/>
      <c r="H603" s="85"/>
      <c r="I603" s="85"/>
      <c r="J603" s="85"/>
      <c r="K603" s="84"/>
      <c r="L603" s="86"/>
      <c r="M603" s="86"/>
      <c r="O603" s="181"/>
      <c r="P603" s="181"/>
      <c r="Q603" s="181"/>
      <c r="R603" s="182"/>
      <c r="S603" s="181"/>
      <c r="T603" s="181"/>
      <c r="U603" s="181"/>
      <c r="V603" s="181"/>
    </row>
    <row r="604" spans="2:22" customFormat="1" ht="29.25" customHeight="1">
      <c r="B604" s="5"/>
      <c r="C604" s="7"/>
      <c r="D604" s="147"/>
      <c r="G604" s="84"/>
      <c r="H604" s="85"/>
      <c r="I604" s="85"/>
      <c r="J604" s="85"/>
      <c r="K604" s="84"/>
      <c r="L604" s="86"/>
      <c r="M604" s="86"/>
      <c r="O604" s="181"/>
      <c r="P604" s="181"/>
      <c r="Q604" s="181"/>
      <c r="R604" s="182"/>
      <c r="S604" s="181"/>
      <c r="T604" s="181"/>
      <c r="U604" s="181"/>
      <c r="V604" s="181"/>
    </row>
    <row r="605" spans="2:22" customFormat="1" ht="29.25" customHeight="1">
      <c r="B605" s="5"/>
      <c r="C605" s="7"/>
      <c r="D605" s="147"/>
      <c r="G605" s="84"/>
      <c r="H605" s="85"/>
      <c r="I605" s="85"/>
      <c r="J605" s="85"/>
      <c r="K605" s="84"/>
      <c r="L605" s="86"/>
      <c r="M605" s="86"/>
      <c r="O605" s="181"/>
      <c r="P605" s="181"/>
      <c r="Q605" s="181"/>
      <c r="R605" s="182"/>
      <c r="S605" s="181"/>
      <c r="T605" s="181"/>
      <c r="U605" s="181"/>
      <c r="V605" s="181"/>
    </row>
    <row r="606" spans="2:22" customFormat="1" ht="29.25" customHeight="1">
      <c r="B606" s="5"/>
      <c r="C606" s="7"/>
      <c r="D606" s="147"/>
      <c r="G606" s="84"/>
      <c r="H606" s="85"/>
      <c r="I606" s="85"/>
      <c r="J606" s="85"/>
      <c r="K606" s="84"/>
      <c r="L606" s="86"/>
      <c r="M606" s="86"/>
      <c r="O606" s="181"/>
      <c r="P606" s="181"/>
      <c r="Q606" s="181"/>
      <c r="R606" s="182"/>
      <c r="S606" s="181"/>
      <c r="T606" s="181"/>
      <c r="U606" s="181"/>
      <c r="V606" s="181"/>
    </row>
    <row r="607" spans="2:22" customFormat="1" ht="29.25" customHeight="1">
      <c r="B607" s="5"/>
      <c r="C607" s="7"/>
      <c r="D607" s="147"/>
      <c r="G607" s="84"/>
      <c r="H607" s="85"/>
      <c r="I607" s="85"/>
      <c r="J607" s="85"/>
      <c r="K607" s="84"/>
      <c r="L607" s="86"/>
      <c r="M607" s="86"/>
      <c r="O607" s="181"/>
      <c r="P607" s="181"/>
      <c r="Q607" s="181"/>
      <c r="R607" s="182"/>
      <c r="S607" s="181"/>
      <c r="T607" s="181"/>
      <c r="U607" s="181"/>
      <c r="V607" s="181"/>
    </row>
    <row r="608" spans="2:22" customFormat="1" ht="29.25" customHeight="1">
      <c r="B608" s="5"/>
      <c r="C608" s="7"/>
      <c r="D608" s="147"/>
      <c r="G608" s="84"/>
      <c r="H608" s="85"/>
      <c r="I608" s="85"/>
      <c r="J608" s="85"/>
      <c r="K608" s="84"/>
      <c r="L608" s="86"/>
      <c r="M608" s="86"/>
      <c r="O608" s="181"/>
      <c r="P608" s="181"/>
      <c r="Q608" s="181"/>
      <c r="R608" s="182"/>
      <c r="S608" s="181"/>
      <c r="T608" s="181"/>
      <c r="U608" s="181"/>
      <c r="V608" s="181"/>
    </row>
    <row r="609" spans="2:22" customFormat="1" ht="29.25" customHeight="1">
      <c r="B609" s="5"/>
      <c r="C609" s="7"/>
      <c r="D609" s="147"/>
      <c r="G609" s="84"/>
      <c r="H609" s="85"/>
      <c r="I609" s="85"/>
      <c r="J609" s="85"/>
      <c r="K609" s="84"/>
      <c r="L609" s="86"/>
      <c r="M609" s="86"/>
      <c r="O609" s="181"/>
      <c r="P609" s="181"/>
      <c r="Q609" s="181"/>
      <c r="R609" s="182"/>
      <c r="S609" s="181"/>
      <c r="T609" s="181"/>
      <c r="U609" s="181"/>
      <c r="V609" s="181"/>
    </row>
    <row r="610" spans="2:22" customFormat="1" ht="29.25" customHeight="1">
      <c r="B610" s="5"/>
      <c r="C610" s="7"/>
      <c r="D610" s="147"/>
      <c r="G610" s="84"/>
      <c r="H610" s="85"/>
      <c r="I610" s="85"/>
      <c r="J610" s="85"/>
      <c r="K610" s="84"/>
      <c r="L610" s="86"/>
      <c r="M610" s="86"/>
      <c r="O610" s="181"/>
      <c r="P610" s="181"/>
      <c r="Q610" s="181"/>
      <c r="R610" s="182"/>
      <c r="S610" s="181"/>
      <c r="T610" s="181"/>
      <c r="U610" s="181"/>
      <c r="V610" s="181"/>
    </row>
    <row r="611" spans="2:22" customFormat="1" ht="29.25" customHeight="1">
      <c r="B611" s="5"/>
      <c r="C611" s="7"/>
      <c r="D611" s="147"/>
      <c r="G611" s="84"/>
      <c r="H611" s="85"/>
      <c r="I611" s="85"/>
      <c r="J611" s="85"/>
      <c r="K611" s="84"/>
      <c r="L611" s="86"/>
      <c r="M611" s="86"/>
      <c r="O611" s="181"/>
      <c r="P611" s="181"/>
      <c r="Q611" s="181"/>
      <c r="R611" s="182"/>
      <c r="S611" s="181"/>
      <c r="T611" s="181"/>
      <c r="U611" s="181"/>
      <c r="V611" s="181"/>
    </row>
    <row r="612" spans="2:22" customFormat="1" ht="29.25" customHeight="1">
      <c r="B612" s="5"/>
      <c r="C612" s="7"/>
      <c r="D612" s="147"/>
      <c r="G612" s="84"/>
      <c r="H612" s="85"/>
      <c r="I612" s="85"/>
      <c r="J612" s="85"/>
      <c r="K612" s="84"/>
      <c r="L612" s="86"/>
      <c r="M612" s="86"/>
      <c r="O612" s="181"/>
      <c r="P612" s="181"/>
      <c r="Q612" s="181"/>
      <c r="R612" s="182"/>
      <c r="S612" s="181"/>
      <c r="T612" s="181"/>
      <c r="U612" s="181"/>
      <c r="V612" s="181"/>
    </row>
    <row r="613" spans="2:22" customFormat="1" ht="29.25" customHeight="1">
      <c r="B613" s="5"/>
      <c r="C613" s="7"/>
      <c r="D613" s="147"/>
      <c r="G613" s="84"/>
      <c r="H613" s="85"/>
      <c r="I613" s="85"/>
      <c r="J613" s="85"/>
      <c r="K613" s="84"/>
      <c r="L613" s="86"/>
      <c r="M613" s="86"/>
      <c r="O613" s="181"/>
      <c r="P613" s="181"/>
      <c r="Q613" s="181"/>
      <c r="R613" s="182"/>
      <c r="S613" s="181"/>
      <c r="T613" s="181"/>
      <c r="U613" s="181"/>
      <c r="V613" s="181"/>
    </row>
    <row r="614" spans="2:22" customFormat="1" ht="29.25" customHeight="1">
      <c r="B614" s="5"/>
      <c r="C614" s="7"/>
      <c r="D614" s="147"/>
      <c r="G614" s="84"/>
      <c r="H614" s="85"/>
      <c r="I614" s="85"/>
      <c r="J614" s="85"/>
      <c r="K614" s="84"/>
      <c r="L614" s="86"/>
      <c r="M614" s="86"/>
      <c r="O614" s="181"/>
      <c r="P614" s="181"/>
      <c r="Q614" s="181"/>
      <c r="R614" s="182"/>
      <c r="S614" s="181"/>
      <c r="T614" s="181"/>
      <c r="U614" s="181"/>
      <c r="V614" s="181"/>
    </row>
    <row r="615" spans="2:22" customFormat="1" ht="29.25" customHeight="1">
      <c r="B615" s="5"/>
      <c r="C615" s="7"/>
      <c r="D615" s="147"/>
      <c r="G615" s="84"/>
      <c r="H615" s="85"/>
      <c r="I615" s="85"/>
      <c r="J615" s="85"/>
      <c r="K615" s="84"/>
      <c r="L615" s="86"/>
      <c r="M615" s="86"/>
      <c r="O615" s="181"/>
      <c r="P615" s="181"/>
      <c r="Q615" s="181"/>
      <c r="R615" s="182"/>
      <c r="S615" s="181"/>
      <c r="T615" s="181"/>
      <c r="U615" s="181"/>
      <c r="V615" s="181"/>
    </row>
    <row r="616" spans="2:22" customFormat="1" ht="29.25" customHeight="1">
      <c r="B616" s="5"/>
      <c r="C616" s="7"/>
      <c r="D616" s="147"/>
      <c r="G616" s="84"/>
      <c r="H616" s="85"/>
      <c r="I616" s="85"/>
      <c r="J616" s="85"/>
      <c r="K616" s="84"/>
      <c r="L616" s="86"/>
      <c r="M616" s="86"/>
      <c r="O616" s="181"/>
      <c r="P616" s="181"/>
      <c r="Q616" s="181"/>
      <c r="R616" s="182"/>
      <c r="S616" s="181"/>
      <c r="T616" s="181"/>
      <c r="U616" s="181"/>
      <c r="V616" s="181"/>
    </row>
    <row r="617" spans="2:22" customFormat="1" ht="29.25" customHeight="1">
      <c r="B617" s="5"/>
      <c r="C617" s="7"/>
      <c r="D617" s="147"/>
      <c r="G617" s="84"/>
      <c r="H617" s="85"/>
      <c r="I617" s="85"/>
      <c r="J617" s="85"/>
      <c r="K617" s="84"/>
      <c r="L617" s="86"/>
      <c r="M617" s="86"/>
      <c r="O617" s="181"/>
      <c r="P617" s="181"/>
      <c r="Q617" s="181"/>
      <c r="R617" s="182"/>
      <c r="S617" s="181"/>
      <c r="T617" s="181"/>
      <c r="U617" s="181"/>
      <c r="V617" s="181"/>
    </row>
    <row r="618" spans="2:22" customFormat="1" ht="29.25" customHeight="1">
      <c r="B618" s="5"/>
      <c r="C618" s="7"/>
      <c r="D618" s="147"/>
      <c r="G618" s="84"/>
      <c r="H618" s="85"/>
      <c r="I618" s="85"/>
      <c r="J618" s="85"/>
      <c r="K618" s="84"/>
      <c r="L618" s="86"/>
      <c r="M618" s="86"/>
      <c r="O618" s="181"/>
      <c r="P618" s="181"/>
      <c r="Q618" s="181"/>
      <c r="R618" s="182"/>
      <c r="S618" s="181"/>
      <c r="T618" s="181"/>
      <c r="U618" s="181"/>
      <c r="V618" s="181"/>
    </row>
    <row r="619" spans="2:22" customFormat="1" ht="29.25" customHeight="1">
      <c r="B619" s="5"/>
      <c r="C619" s="7"/>
      <c r="D619" s="147"/>
      <c r="G619" s="84"/>
      <c r="H619" s="85"/>
      <c r="I619" s="85"/>
      <c r="J619" s="85"/>
      <c r="K619" s="84"/>
      <c r="L619" s="86"/>
      <c r="M619" s="86"/>
      <c r="O619" s="181"/>
      <c r="P619" s="181"/>
      <c r="Q619" s="181"/>
      <c r="R619" s="182"/>
      <c r="S619" s="181"/>
      <c r="T619" s="181"/>
      <c r="U619" s="181"/>
      <c r="V619" s="181"/>
    </row>
    <row r="620" spans="2:22" customFormat="1" ht="29.25" customHeight="1">
      <c r="B620" s="5"/>
      <c r="C620" s="7"/>
      <c r="D620" s="147"/>
      <c r="G620" s="84"/>
      <c r="H620" s="85"/>
      <c r="I620" s="85"/>
      <c r="J620" s="85"/>
      <c r="K620" s="84"/>
      <c r="L620" s="86"/>
      <c r="M620" s="86"/>
      <c r="O620" s="181"/>
      <c r="P620" s="181"/>
      <c r="Q620" s="181"/>
      <c r="R620" s="182"/>
      <c r="S620" s="181"/>
      <c r="T620" s="181"/>
      <c r="U620" s="181"/>
      <c r="V620" s="181"/>
    </row>
    <row r="621" spans="2:22" customFormat="1" ht="29.25" customHeight="1">
      <c r="B621" s="5"/>
      <c r="C621" s="7"/>
      <c r="D621" s="147"/>
      <c r="G621" s="84"/>
      <c r="H621" s="85"/>
      <c r="I621" s="85"/>
      <c r="J621" s="85"/>
      <c r="K621" s="84"/>
      <c r="L621" s="86"/>
      <c r="M621" s="86"/>
      <c r="O621" s="181"/>
      <c r="P621" s="181"/>
      <c r="Q621" s="181"/>
      <c r="R621" s="182"/>
      <c r="S621" s="181"/>
      <c r="T621" s="181"/>
      <c r="U621" s="181"/>
      <c r="V621" s="181"/>
    </row>
    <row r="622" spans="2:22" customFormat="1" ht="29.25" customHeight="1">
      <c r="B622" s="5"/>
      <c r="C622" s="7"/>
      <c r="D622" s="147"/>
      <c r="G622" s="84"/>
      <c r="H622" s="85"/>
      <c r="I622" s="85"/>
      <c r="J622" s="85"/>
      <c r="K622" s="84"/>
      <c r="L622" s="86"/>
      <c r="M622" s="86"/>
      <c r="O622" s="181"/>
      <c r="P622" s="181"/>
      <c r="Q622" s="181"/>
      <c r="R622" s="182"/>
      <c r="S622" s="181"/>
      <c r="T622" s="181"/>
      <c r="U622" s="181"/>
      <c r="V622" s="181"/>
    </row>
    <row r="623" spans="2:22" customFormat="1" ht="29.25" customHeight="1">
      <c r="B623" s="5"/>
      <c r="C623" s="7"/>
      <c r="D623" s="147"/>
      <c r="G623" s="84"/>
      <c r="H623" s="85"/>
      <c r="I623" s="85"/>
      <c r="J623" s="85"/>
      <c r="K623" s="84"/>
      <c r="L623" s="86"/>
      <c r="M623" s="86"/>
      <c r="O623" s="181"/>
      <c r="P623" s="181"/>
      <c r="Q623" s="181"/>
      <c r="R623" s="182"/>
      <c r="S623" s="181"/>
      <c r="T623" s="181"/>
      <c r="U623" s="181"/>
      <c r="V623" s="181"/>
    </row>
    <row r="624" spans="2:22" customFormat="1" ht="29.25" customHeight="1">
      <c r="B624" s="5"/>
      <c r="C624" s="7"/>
      <c r="D624" s="147"/>
      <c r="G624" s="84"/>
      <c r="H624" s="85"/>
      <c r="I624" s="85"/>
      <c r="J624" s="85"/>
      <c r="K624" s="84"/>
      <c r="L624" s="86"/>
      <c r="M624" s="86"/>
      <c r="O624" s="181"/>
      <c r="P624" s="181"/>
      <c r="Q624" s="181"/>
      <c r="R624" s="182"/>
      <c r="S624" s="181"/>
      <c r="T624" s="181"/>
      <c r="U624" s="181"/>
      <c r="V624" s="181"/>
    </row>
    <row r="625" spans="2:22" customFormat="1" ht="29.25" customHeight="1">
      <c r="B625" s="5"/>
      <c r="C625" s="7"/>
      <c r="D625" s="147"/>
      <c r="G625" s="84"/>
      <c r="H625" s="85"/>
      <c r="I625" s="85"/>
      <c r="J625" s="85"/>
      <c r="K625" s="84"/>
      <c r="L625" s="86"/>
      <c r="M625" s="86"/>
      <c r="O625" s="181"/>
      <c r="P625" s="181"/>
      <c r="Q625" s="181"/>
      <c r="R625" s="182"/>
      <c r="S625" s="181"/>
      <c r="T625" s="181"/>
      <c r="U625" s="181"/>
      <c r="V625" s="181"/>
    </row>
  </sheetData>
  <sheetProtection algorithmName="SHA-512" hashValue="xx9R5l8B5PXVmKPtnx2+uG+YsrWyY68Keg8hGFGWfCHysO8B/hcaGHRibxBInDk4o6xwF2kHRAahLj3ixdK6jQ==" saltValue="pmR1jtYKSKLwWWdczqGzjQ==" spinCount="100000" sheet="1" objects="1" scenarios="1"/>
  <dataConsolidate/>
  <mergeCells count="16">
    <mergeCell ref="P8:U8"/>
    <mergeCell ref="C255:M255"/>
    <mergeCell ref="L3:L5"/>
    <mergeCell ref="M3:M5"/>
    <mergeCell ref="O3:V5"/>
    <mergeCell ref="O2:V2"/>
    <mergeCell ref="E3:E5"/>
    <mergeCell ref="F3:F5"/>
    <mergeCell ref="G3:G5"/>
    <mergeCell ref="K3:K5"/>
    <mergeCell ref="C2:F2"/>
    <mergeCell ref="G2:J2"/>
    <mergeCell ref="C3:D5"/>
    <mergeCell ref="H3:H5"/>
    <mergeCell ref="I3:I5"/>
    <mergeCell ref="J3:J5"/>
  </mergeCells>
  <phoneticPr fontId="3"/>
  <dataValidations count="3">
    <dataValidation type="list" allowBlank="1" showInputMessage="1" showErrorMessage="1" promptTitle="Hourly or Salaried Position" prompt="This field should be either a capital H for hourly or capital S for salaried. _x000a_" sqref="L256:L277 L10:L254" xr:uid="{00000000-0002-0000-0200-000000000000}">
      <formula1>"H,S"</formula1>
    </dataValidation>
    <dataValidation type="list" allowBlank="1" showInputMessage="1" showErrorMessage="1" promptTitle="Base or Base plus Incentive " prompt="This field should be either &quot;B&quot; for reporting of base wages or &quot;I&quot; for cases where the amount reflects base wages plus incentive pay. " sqref="M256:M277 M10:M254" xr:uid="{00000000-0002-0000-0200-000001000000}">
      <formula1>"B,I"</formula1>
    </dataValidation>
    <dataValidation type="list" errorStyle="warning" allowBlank="1" showInputMessage="1" showErrorMessage="1" errorTitle="Invalid entry" error="Should be either 1, 2, 3, 4 or 5. " sqref="K10:K254" xr:uid="{D8049207-D981-0A48-8B06-59BB1E039C6A}">
      <formula1>"1,2,3,4,5"</formula1>
    </dataValidation>
  </dataValidations>
  <printOptions gridLines="1"/>
  <pageMargins left="0.5" right="0.5" top="0.5" bottom="0.5" header="0.5" footer="0.5"/>
  <pageSetup scale="33" fitToHeight="20" orientation="portrait" horizontalDpi="1200" verticalDpi="1200" r:id="rId1"/>
  <headerFooter>
    <oddHeader>&amp;LNSAA Salary Survey Data Collection Sheet</oddHeader>
  </headerFooter>
  <drawing r:id="rId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theme="0" tint="-0.14999847407452621"/>
    <pageSetUpPr fitToPage="1"/>
  </sheetPr>
  <dimension ref="B1:G19"/>
  <sheetViews>
    <sheetView showGridLines="0" showRuler="0" topLeftCell="A2" zoomScale="75" workbookViewId="0">
      <selection activeCell="E8" sqref="E8"/>
    </sheetView>
  </sheetViews>
  <sheetFormatPr defaultColWidth="8.625" defaultRowHeight="18"/>
  <cols>
    <col min="3" max="3" width="86.375" style="1" customWidth="1"/>
    <col min="4" max="4" width="1.875" style="1" customWidth="1"/>
    <col min="5" max="5" width="24.625" style="2" customWidth="1"/>
    <col min="6" max="6" width="20.375" style="2" customWidth="1"/>
  </cols>
  <sheetData>
    <row r="1" spans="2:7" ht="18.75" thickBot="1"/>
    <row r="2" spans="2:7">
      <c r="B2" s="16"/>
      <c r="C2" s="17"/>
      <c r="D2" s="17"/>
      <c r="E2" s="18"/>
      <c r="F2" s="18"/>
      <c r="G2" s="19"/>
    </row>
    <row r="3" spans="2:7" ht="19.5">
      <c r="B3" s="20"/>
      <c r="C3" s="26" t="s">
        <v>431</v>
      </c>
      <c r="D3" s="26"/>
      <c r="G3" s="21"/>
    </row>
    <row r="4" spans="2:7" ht="19.5">
      <c r="B4" s="20"/>
      <c r="C4" s="27"/>
      <c r="D4" s="27"/>
      <c r="G4" s="21"/>
    </row>
    <row r="5" spans="2:7" ht="78.75">
      <c r="B5" s="20"/>
      <c r="C5" s="28" t="s">
        <v>428</v>
      </c>
      <c r="D5" s="28"/>
      <c r="E5" s="377" t="s">
        <v>434</v>
      </c>
      <c r="F5" s="377"/>
      <c r="G5" s="21"/>
    </row>
    <row r="6" spans="2:7" ht="20.25" thickBot="1">
      <c r="B6" s="20"/>
      <c r="C6" s="28"/>
      <c r="D6" s="28"/>
      <c r="E6" s="33"/>
      <c r="F6" s="33"/>
      <c r="G6" s="21"/>
    </row>
    <row r="7" spans="2:7" ht="39">
      <c r="B7" s="20"/>
      <c r="C7" s="34" t="s">
        <v>399</v>
      </c>
      <c r="D7" s="28"/>
      <c r="E7" s="29" t="s">
        <v>432</v>
      </c>
      <c r="F7" s="30" t="s">
        <v>433</v>
      </c>
      <c r="G7" s="21"/>
    </row>
    <row r="8" spans="2:7" ht="25.5" customHeight="1" thickBot="1">
      <c r="B8" s="20"/>
      <c r="C8" s="35"/>
      <c r="D8" s="27"/>
      <c r="E8" s="70"/>
      <c r="F8" s="71">
        <f>E8/2080</f>
        <v>0</v>
      </c>
      <c r="G8" s="21"/>
    </row>
    <row r="9" spans="2:7" ht="20.25" thickBot="1">
      <c r="B9" s="20"/>
      <c r="C9" s="27"/>
      <c r="D9" s="27"/>
      <c r="E9" s="31"/>
      <c r="F9" s="26"/>
      <c r="G9" s="21"/>
    </row>
    <row r="10" spans="2:7" ht="39">
      <c r="B10" s="20"/>
      <c r="C10" s="34" t="s">
        <v>344</v>
      </c>
      <c r="D10" s="28"/>
      <c r="E10" s="32"/>
      <c r="F10" s="30" t="s">
        <v>433</v>
      </c>
      <c r="G10" s="21"/>
    </row>
    <row r="11" spans="2:7" ht="28.5" customHeight="1" thickBot="1">
      <c r="B11" s="20"/>
      <c r="C11" s="36"/>
      <c r="D11" s="28"/>
      <c r="E11" s="70"/>
      <c r="F11" s="71">
        <f>E11/40</f>
        <v>0</v>
      </c>
      <c r="G11" s="21"/>
    </row>
    <row r="12" spans="2:7" ht="20.25" thickBot="1">
      <c r="B12" s="20"/>
      <c r="C12" s="28"/>
      <c r="D12" s="28"/>
      <c r="E12" s="31"/>
      <c r="F12" s="26"/>
      <c r="G12" s="21"/>
    </row>
    <row r="13" spans="2:7" ht="39">
      <c r="B13" s="20"/>
      <c r="C13" s="34" t="s">
        <v>393</v>
      </c>
      <c r="D13" s="28"/>
      <c r="E13" s="32"/>
      <c r="F13" s="30" t="s">
        <v>433</v>
      </c>
      <c r="G13" s="21"/>
    </row>
    <row r="14" spans="2:7" ht="29.25" customHeight="1" thickBot="1">
      <c r="B14" s="20"/>
      <c r="C14" s="36"/>
      <c r="D14" s="28"/>
      <c r="E14" s="70"/>
      <c r="F14" s="71">
        <f>E14*12/2080</f>
        <v>0</v>
      </c>
      <c r="G14" s="21"/>
    </row>
    <row r="15" spans="2:7" ht="20.25" thickBot="1">
      <c r="B15" s="20"/>
      <c r="C15" s="28"/>
      <c r="D15" s="28"/>
      <c r="E15" s="31"/>
      <c r="F15" s="26"/>
      <c r="G15" s="21"/>
    </row>
    <row r="16" spans="2:7" ht="40.700000000000003" customHeight="1">
      <c r="B16" s="20"/>
      <c r="C16" s="34" t="s">
        <v>508</v>
      </c>
      <c r="D16" s="28"/>
      <c r="E16" s="32"/>
      <c r="F16" s="30" t="s">
        <v>433</v>
      </c>
      <c r="G16" s="21"/>
    </row>
    <row r="17" spans="2:7" ht="27.75" customHeight="1" thickBot="1">
      <c r="B17" s="20"/>
      <c r="C17" s="36" t="s">
        <v>509</v>
      </c>
      <c r="D17" s="28"/>
      <c r="E17" s="70"/>
      <c r="F17" s="71">
        <f>E17*24/2080</f>
        <v>0</v>
      </c>
      <c r="G17" s="21"/>
    </row>
    <row r="18" spans="2:7">
      <c r="B18" s="20"/>
      <c r="G18" s="21"/>
    </row>
    <row r="19" spans="2:7" ht="18.75" thickBot="1">
      <c r="B19" s="22"/>
      <c r="C19" s="23"/>
      <c r="D19" s="23"/>
      <c r="E19" s="24"/>
      <c r="F19" s="24"/>
      <c r="G19" s="25"/>
    </row>
  </sheetData>
  <sheetProtection algorithmName="SHA-512" hashValue="imN9q+QO/x0vZz9kNqBUMfTTfpYRYI47KRp1lp4pDS07YR/aGwahLeAFPtkY0pLqdznBunx9ztg/LKaIOAm0aA==" saltValue="c8Z05nyweut+JKaEFFPpIg==" spinCount="100000" sheet="1" objects="1" scenarios="1" selectLockedCells="1"/>
  <mergeCells count="1">
    <mergeCell ref="E5:F5"/>
  </mergeCells>
  <phoneticPr fontId="3" type="noConversion"/>
  <pageMargins left="0.75" right="0.75" top="1" bottom="1" header="0.5" footer="0.5"/>
  <pageSetup scale="49" orientation="portrait"/>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0" tint="-0.14999847407452621"/>
    <pageSetUpPr fitToPage="1"/>
  </sheetPr>
  <dimension ref="A1:I185"/>
  <sheetViews>
    <sheetView showRuler="0" zoomScale="125" zoomScaleNormal="125" workbookViewId="0">
      <selection activeCell="D17" sqref="D17"/>
    </sheetView>
  </sheetViews>
  <sheetFormatPr defaultColWidth="8.625" defaultRowHeight="12.75"/>
  <cols>
    <col min="1" max="1" width="11.625" customWidth="1"/>
    <col min="2" max="2" width="128" style="8" customWidth="1"/>
  </cols>
  <sheetData>
    <row r="1" spans="1:3" ht="22.5">
      <c r="A1" s="49">
        <v>2026</v>
      </c>
      <c r="B1" s="50" t="s">
        <v>596</v>
      </c>
    </row>
    <row r="2" spans="1:3" ht="15.95" customHeight="1">
      <c r="A2" s="49"/>
      <c r="B2" s="50"/>
    </row>
    <row r="3" spans="1:3" ht="15.75">
      <c r="A3" s="51" t="s">
        <v>77</v>
      </c>
      <c r="B3" s="52" t="s">
        <v>588</v>
      </c>
      <c r="C3" s="13"/>
    </row>
    <row r="4" spans="1:3" ht="15.75">
      <c r="A4" s="51" t="s">
        <v>638</v>
      </c>
      <c r="B4" s="52" t="s">
        <v>651</v>
      </c>
      <c r="C4" s="13"/>
    </row>
    <row r="5" spans="1:3" ht="15.75">
      <c r="A5" s="51" t="s">
        <v>636</v>
      </c>
      <c r="B5" s="52" t="s">
        <v>637</v>
      </c>
      <c r="C5" s="13"/>
    </row>
    <row r="6" spans="1:3" ht="15.75">
      <c r="A6" s="51" t="s">
        <v>491</v>
      </c>
      <c r="B6" s="52" t="s">
        <v>331</v>
      </c>
      <c r="C6" s="13"/>
    </row>
    <row r="7" spans="1:3" ht="15.75">
      <c r="A7" s="51" t="s">
        <v>490</v>
      </c>
      <c r="B7" s="52" t="s">
        <v>332</v>
      </c>
      <c r="C7" s="13"/>
    </row>
    <row r="8" spans="1:3" ht="15.75">
      <c r="A8" s="51" t="s">
        <v>492</v>
      </c>
      <c r="B8" s="52" t="s">
        <v>493</v>
      </c>
      <c r="C8" s="13"/>
    </row>
    <row r="9" spans="1:3" ht="15.75">
      <c r="A9" s="51" t="s">
        <v>494</v>
      </c>
      <c r="B9" s="52" t="s">
        <v>495</v>
      </c>
      <c r="C9" s="13"/>
    </row>
    <row r="10" spans="1:3" ht="15.75">
      <c r="A10" s="51" t="s">
        <v>496</v>
      </c>
      <c r="B10" s="52" t="s">
        <v>497</v>
      </c>
      <c r="C10" s="13"/>
    </row>
    <row r="11" spans="1:3" ht="15.75">
      <c r="A11" s="51" t="s">
        <v>498</v>
      </c>
      <c r="B11" s="52" t="s">
        <v>499</v>
      </c>
      <c r="C11" s="13"/>
    </row>
    <row r="12" spans="1:3">
      <c r="A12" s="51" t="s">
        <v>500</v>
      </c>
      <c r="B12" s="52" t="s">
        <v>430</v>
      </c>
    </row>
    <row r="13" spans="1:3" ht="15.75">
      <c r="A13" s="51" t="s">
        <v>489</v>
      </c>
      <c r="B13" s="52" t="s">
        <v>593</v>
      </c>
      <c r="C13" s="13"/>
    </row>
    <row r="14" spans="1:3" ht="15.75">
      <c r="A14" s="51" t="s">
        <v>501</v>
      </c>
      <c r="B14" s="52" t="s">
        <v>502</v>
      </c>
      <c r="C14" s="13"/>
    </row>
    <row r="15" spans="1:3" ht="15.75">
      <c r="A15" s="51" t="s">
        <v>503</v>
      </c>
      <c r="B15" s="52" t="s">
        <v>244</v>
      </c>
      <c r="C15" s="13"/>
    </row>
    <row r="16" spans="1:3" ht="15.75">
      <c r="A16" s="51" t="s">
        <v>504</v>
      </c>
      <c r="B16" s="52" t="s">
        <v>304</v>
      </c>
      <c r="C16" s="13"/>
    </row>
    <row r="17" spans="1:9" s="6" customFormat="1" ht="66.75" customHeight="1">
      <c r="A17" s="53" t="s">
        <v>611</v>
      </c>
      <c r="B17" s="54" t="s">
        <v>704</v>
      </c>
      <c r="C17" s="13"/>
    </row>
    <row r="18" spans="1:9" s="46" customFormat="1">
      <c r="A18" s="44" t="s">
        <v>78</v>
      </c>
      <c r="B18" s="45"/>
    </row>
    <row r="19" spans="1:9">
      <c r="A19" s="6"/>
      <c r="B19" s="9" t="s">
        <v>589</v>
      </c>
    </row>
    <row r="20" spans="1:9" ht="63.75">
      <c r="A20" s="6"/>
      <c r="B20" s="12" t="s">
        <v>605</v>
      </c>
      <c r="I20" s="43"/>
    </row>
    <row r="21" spans="1:9" ht="15">
      <c r="A21" s="6"/>
      <c r="B21" s="10" t="s">
        <v>608</v>
      </c>
      <c r="I21" s="43"/>
    </row>
    <row r="22" spans="1:9">
      <c r="A22" s="6"/>
      <c r="B22" s="10" t="s">
        <v>441</v>
      </c>
    </row>
    <row r="23" spans="1:9" ht="15">
      <c r="A23" s="6"/>
      <c r="B23" s="10" t="s">
        <v>591</v>
      </c>
      <c r="I23" s="43"/>
    </row>
    <row r="24" spans="1:9">
      <c r="A24" s="6"/>
      <c r="B24" s="10" t="s">
        <v>79</v>
      </c>
    </row>
    <row r="25" spans="1:9" ht="15">
      <c r="A25" s="6"/>
      <c r="B25" s="10" t="s">
        <v>80</v>
      </c>
      <c r="I25" s="43"/>
    </row>
    <row r="26" spans="1:9" ht="63.75">
      <c r="A26" s="6"/>
      <c r="B26" s="12" t="s">
        <v>20</v>
      </c>
    </row>
    <row r="27" spans="1:9" ht="15">
      <c r="A27" s="6"/>
      <c r="B27" s="10" t="s">
        <v>410</v>
      </c>
      <c r="I27" s="43"/>
    </row>
    <row r="28" spans="1:9">
      <c r="A28" s="6"/>
      <c r="B28" s="10"/>
    </row>
    <row r="29" spans="1:9" s="46" customFormat="1" ht="15">
      <c r="A29" s="44" t="s">
        <v>617</v>
      </c>
      <c r="B29" s="45"/>
      <c r="I29" s="47"/>
    </row>
    <row r="30" spans="1:9" ht="15">
      <c r="A30" s="6"/>
      <c r="B30" s="43" t="s">
        <v>618</v>
      </c>
    </row>
    <row r="31" spans="1:9" ht="57.75" customHeight="1">
      <c r="A31" s="6"/>
      <c r="B31" s="42" t="s">
        <v>616</v>
      </c>
      <c r="I31" s="43"/>
    </row>
    <row r="32" spans="1:9" ht="15">
      <c r="A32" s="6"/>
      <c r="B32" s="43" t="s">
        <v>619</v>
      </c>
    </row>
    <row r="33" spans="1:9" ht="15">
      <c r="A33" s="6"/>
      <c r="B33" s="43" t="s">
        <v>620</v>
      </c>
      <c r="I33" s="43"/>
    </row>
    <row r="34" spans="1:9" ht="15">
      <c r="A34" s="6"/>
      <c r="B34" s="43" t="s">
        <v>621</v>
      </c>
    </row>
    <row r="35" spans="1:9" ht="15">
      <c r="A35" s="6"/>
      <c r="B35" s="43" t="s">
        <v>622</v>
      </c>
      <c r="I35" s="43"/>
    </row>
    <row r="36" spans="1:9" ht="15">
      <c r="A36" s="6"/>
      <c r="B36" s="43" t="s">
        <v>623</v>
      </c>
    </row>
    <row r="37" spans="1:9" ht="78" customHeight="1">
      <c r="A37" s="6"/>
      <c r="B37" s="12" t="s">
        <v>624</v>
      </c>
      <c r="I37" s="43"/>
    </row>
    <row r="38" spans="1:9" ht="15">
      <c r="A38" s="6"/>
      <c r="B38" s="43" t="s">
        <v>625</v>
      </c>
      <c r="I38" s="43"/>
    </row>
    <row r="39" spans="1:9">
      <c r="A39" s="6"/>
    </row>
    <row r="40" spans="1:9">
      <c r="A40" s="44" t="s">
        <v>635</v>
      </c>
      <c r="B40" s="45"/>
    </row>
    <row r="41" spans="1:9">
      <c r="A41" s="6"/>
      <c r="B41" s="11" t="s">
        <v>626</v>
      </c>
    </row>
    <row r="42" spans="1:9" ht="76.5">
      <c r="A42" s="6"/>
      <c r="B42" s="11" t="s">
        <v>627</v>
      </c>
    </row>
    <row r="43" spans="1:9">
      <c r="A43" s="6"/>
      <c r="B43" s="11" t="s">
        <v>628</v>
      </c>
    </row>
    <row r="44" spans="1:9">
      <c r="A44" s="6"/>
      <c r="B44" s="11" t="s">
        <v>629</v>
      </c>
    </row>
    <row r="45" spans="1:9">
      <c r="A45" s="6"/>
      <c r="B45" s="11" t="s">
        <v>630</v>
      </c>
    </row>
    <row r="46" spans="1:9">
      <c r="A46" s="6"/>
      <c r="B46" s="11" t="s">
        <v>631</v>
      </c>
    </row>
    <row r="47" spans="1:9">
      <c r="A47" s="6"/>
      <c r="B47" s="11" t="s">
        <v>632</v>
      </c>
    </row>
    <row r="48" spans="1:9" ht="76.5">
      <c r="A48" s="6"/>
      <c r="B48" s="11" t="s">
        <v>633</v>
      </c>
    </row>
    <row r="49" spans="1:2">
      <c r="A49" s="6"/>
      <c r="B49" s="11" t="s">
        <v>634</v>
      </c>
    </row>
    <row r="50" spans="1:2">
      <c r="A50" s="6"/>
      <c r="B50" s="11"/>
    </row>
    <row r="51" spans="1:2" s="46" customFormat="1">
      <c r="A51" s="44" t="s">
        <v>440</v>
      </c>
      <c r="B51" s="45"/>
    </row>
    <row r="52" spans="1:2">
      <c r="A52" s="6"/>
      <c r="B52" s="11" t="s">
        <v>519</v>
      </c>
    </row>
    <row r="53" spans="1:2" ht="96" customHeight="1">
      <c r="A53" s="6"/>
      <c r="B53" s="11" t="s">
        <v>606</v>
      </c>
    </row>
    <row r="54" spans="1:2">
      <c r="A54" s="6"/>
      <c r="B54" s="11" t="s">
        <v>609</v>
      </c>
    </row>
    <row r="55" spans="1:2">
      <c r="A55" s="6"/>
      <c r="B55" s="11" t="s">
        <v>441</v>
      </c>
    </row>
    <row r="56" spans="1:2">
      <c r="A56" s="6"/>
      <c r="B56" s="11" t="s">
        <v>470</v>
      </c>
    </row>
    <row r="57" spans="1:2">
      <c r="A57" s="6"/>
      <c r="B57" s="11" t="s">
        <v>471</v>
      </c>
    </row>
    <row r="58" spans="1:2">
      <c r="A58" s="6"/>
      <c r="B58" s="11" t="s">
        <v>472</v>
      </c>
    </row>
    <row r="59" spans="1:2">
      <c r="A59" s="6"/>
      <c r="B59" s="11" t="s">
        <v>453</v>
      </c>
    </row>
    <row r="60" spans="1:2" ht="25.5">
      <c r="A60" s="6"/>
      <c r="B60" s="11" t="s">
        <v>454</v>
      </c>
    </row>
    <row r="61" spans="1:2">
      <c r="A61" s="6"/>
      <c r="B61" s="11"/>
    </row>
    <row r="62" spans="1:2" s="46" customFormat="1">
      <c r="A62" s="44" t="s">
        <v>455</v>
      </c>
      <c r="B62" s="45"/>
    </row>
    <row r="63" spans="1:2">
      <c r="A63" s="6"/>
      <c r="B63" s="11" t="s">
        <v>515</v>
      </c>
    </row>
    <row r="64" spans="1:2" ht="107.1" customHeight="1">
      <c r="A64" s="6"/>
      <c r="B64" s="11" t="s">
        <v>607</v>
      </c>
    </row>
    <row r="65" spans="1:2">
      <c r="A65" s="6"/>
      <c r="B65" s="11" t="s">
        <v>610</v>
      </c>
    </row>
    <row r="66" spans="1:2">
      <c r="A66" s="6"/>
      <c r="B66" s="11" t="s">
        <v>441</v>
      </c>
    </row>
    <row r="67" spans="1:2" ht="17.25" customHeight="1">
      <c r="A67" s="6"/>
      <c r="B67" s="11" t="s">
        <v>448</v>
      </c>
    </row>
    <row r="68" spans="1:2">
      <c r="A68" s="6"/>
      <c r="B68" s="11" t="s">
        <v>449</v>
      </c>
    </row>
    <row r="69" spans="1:2">
      <c r="A69" s="6"/>
      <c r="B69" s="11" t="s">
        <v>450</v>
      </c>
    </row>
    <row r="70" spans="1:2" ht="76.5">
      <c r="A70" s="6"/>
      <c r="B70" s="12" t="s">
        <v>456</v>
      </c>
    </row>
    <row r="71" spans="1:2" ht="25.5">
      <c r="A71" s="6"/>
      <c r="B71" s="11" t="s">
        <v>0</v>
      </c>
    </row>
    <row r="72" spans="1:2">
      <c r="A72" s="6"/>
      <c r="B72" s="11"/>
    </row>
    <row r="73" spans="1:2" s="46" customFormat="1">
      <c r="A73" s="44" t="s">
        <v>457</v>
      </c>
      <c r="B73" s="45"/>
    </row>
    <row r="74" spans="1:2">
      <c r="A74" s="6"/>
      <c r="B74" s="11" t="s">
        <v>516</v>
      </c>
    </row>
    <row r="75" spans="1:2" ht="51">
      <c r="A75" s="6"/>
      <c r="B75" s="11" t="s">
        <v>458</v>
      </c>
    </row>
    <row r="76" spans="1:2">
      <c r="A76" s="6"/>
      <c r="B76" s="11" t="s">
        <v>609</v>
      </c>
    </row>
    <row r="77" spans="1:2">
      <c r="A77" s="6"/>
      <c r="B77" s="11" t="s">
        <v>441</v>
      </c>
    </row>
    <row r="78" spans="1:2" s="14" customFormat="1" ht="25.5">
      <c r="A78" s="6"/>
      <c r="B78" s="11" t="s">
        <v>462</v>
      </c>
    </row>
    <row r="79" spans="1:2">
      <c r="A79" s="6"/>
      <c r="B79" s="11" t="s">
        <v>477</v>
      </c>
    </row>
    <row r="80" spans="1:2">
      <c r="A80" s="6"/>
      <c r="B80" s="11" t="s">
        <v>459</v>
      </c>
    </row>
    <row r="81" spans="1:2" ht="81" customHeight="1">
      <c r="A81" s="6"/>
      <c r="B81" s="11" t="s">
        <v>463</v>
      </c>
    </row>
    <row r="82" spans="1:2">
      <c r="A82" s="6"/>
      <c r="B82" s="11" t="s">
        <v>464</v>
      </c>
    </row>
    <row r="83" spans="1:2">
      <c r="A83" s="6"/>
      <c r="B83" s="11"/>
    </row>
    <row r="84" spans="1:2" s="46" customFormat="1">
      <c r="A84" s="44" t="s">
        <v>465</v>
      </c>
      <c r="B84" s="45"/>
    </row>
    <row r="85" spans="1:2">
      <c r="A85" s="6"/>
      <c r="B85" s="11" t="s">
        <v>510</v>
      </c>
    </row>
    <row r="86" spans="1:2" ht="53.1" customHeight="1">
      <c r="A86" s="6"/>
      <c r="B86" s="11" t="s">
        <v>458</v>
      </c>
    </row>
    <row r="87" spans="1:2">
      <c r="A87" s="6"/>
      <c r="B87" s="11" t="s">
        <v>609</v>
      </c>
    </row>
    <row r="88" spans="1:2">
      <c r="A88" s="6"/>
      <c r="B88" s="11" t="s">
        <v>441</v>
      </c>
    </row>
    <row r="89" spans="1:2" ht="25.5">
      <c r="A89" s="6"/>
      <c r="B89" s="11" t="s">
        <v>462</v>
      </c>
    </row>
    <row r="90" spans="1:2">
      <c r="A90" s="6"/>
      <c r="B90" s="11" t="s">
        <v>477</v>
      </c>
    </row>
    <row r="91" spans="1:2">
      <c r="A91" s="6"/>
      <c r="B91" s="11" t="s">
        <v>459</v>
      </c>
    </row>
    <row r="92" spans="1:2" ht="81" customHeight="1">
      <c r="A92" s="6"/>
      <c r="B92" s="11" t="s">
        <v>463</v>
      </c>
    </row>
    <row r="93" spans="1:2">
      <c r="A93" s="6"/>
      <c r="B93" s="11" t="s">
        <v>464</v>
      </c>
    </row>
    <row r="94" spans="1:2">
      <c r="A94" s="6"/>
      <c r="B94" s="11"/>
    </row>
    <row r="95" spans="1:2" s="46" customFormat="1">
      <c r="A95" s="44" t="s">
        <v>466</v>
      </c>
      <c r="B95" s="45"/>
    </row>
    <row r="96" spans="1:2">
      <c r="A96" s="6"/>
      <c r="B96" s="11" t="s">
        <v>520</v>
      </c>
    </row>
    <row r="97" spans="1:2" ht="51">
      <c r="A97" s="6"/>
      <c r="B97" s="11" t="s">
        <v>458</v>
      </c>
    </row>
    <row r="98" spans="1:2">
      <c r="A98" s="6"/>
      <c r="B98" s="11" t="s">
        <v>609</v>
      </c>
    </row>
    <row r="99" spans="1:2">
      <c r="A99" s="6"/>
      <c r="B99" s="11" t="s">
        <v>441</v>
      </c>
    </row>
    <row r="100" spans="1:2" ht="25.5">
      <c r="A100" s="6"/>
      <c r="B100" s="11" t="s">
        <v>462</v>
      </c>
    </row>
    <row r="101" spans="1:2">
      <c r="A101" s="6"/>
      <c r="B101" s="11" t="s">
        <v>477</v>
      </c>
    </row>
    <row r="102" spans="1:2">
      <c r="A102" s="6"/>
      <c r="B102" s="11" t="s">
        <v>459</v>
      </c>
    </row>
    <row r="103" spans="1:2" ht="76.5">
      <c r="A103" s="6"/>
      <c r="B103" s="11" t="s">
        <v>463</v>
      </c>
    </row>
    <row r="104" spans="1:2">
      <c r="A104" s="6"/>
      <c r="B104" s="11" t="s">
        <v>464</v>
      </c>
    </row>
    <row r="105" spans="1:2">
      <c r="A105" s="6"/>
      <c r="B105" s="11"/>
    </row>
    <row r="106" spans="1:2" s="46" customFormat="1">
      <c r="A106" s="44" t="s">
        <v>467</v>
      </c>
      <c r="B106" s="45"/>
    </row>
    <row r="107" spans="1:2">
      <c r="A107" s="6"/>
      <c r="B107" s="11" t="s">
        <v>599</v>
      </c>
    </row>
    <row r="108" spans="1:2" ht="51">
      <c r="A108" s="6"/>
      <c r="B108" s="11" t="s">
        <v>458</v>
      </c>
    </row>
    <row r="109" spans="1:2">
      <c r="A109" s="6"/>
      <c r="B109" s="11" t="s">
        <v>609</v>
      </c>
    </row>
    <row r="110" spans="1:2">
      <c r="A110" s="6"/>
      <c r="B110" s="11" t="s">
        <v>441</v>
      </c>
    </row>
    <row r="111" spans="1:2" ht="25.5">
      <c r="A111" s="6"/>
      <c r="B111" s="11" t="s">
        <v>468</v>
      </c>
    </row>
    <row r="112" spans="1:2">
      <c r="A112" s="6"/>
      <c r="B112" s="11" t="s">
        <v>477</v>
      </c>
    </row>
    <row r="113" spans="1:2">
      <c r="A113" s="6"/>
      <c r="B113" s="11" t="s">
        <v>459</v>
      </c>
    </row>
    <row r="114" spans="1:2" ht="81" customHeight="1">
      <c r="A114" s="6"/>
      <c r="B114" s="11" t="s">
        <v>463</v>
      </c>
    </row>
    <row r="115" spans="1:2">
      <c r="A115" s="6"/>
      <c r="B115" s="11" t="s">
        <v>464</v>
      </c>
    </row>
    <row r="116" spans="1:2">
      <c r="A116" s="6"/>
      <c r="B116" s="11"/>
    </row>
    <row r="117" spans="1:2" s="46" customFormat="1">
      <c r="A117" s="44" t="s">
        <v>469</v>
      </c>
      <c r="B117" s="45"/>
    </row>
    <row r="118" spans="1:2">
      <c r="A118" s="6"/>
      <c r="B118" s="11" t="s">
        <v>600</v>
      </c>
    </row>
    <row r="119" spans="1:2" ht="51">
      <c r="A119" s="6"/>
      <c r="B119" s="11" t="s">
        <v>473</v>
      </c>
    </row>
    <row r="120" spans="1:2">
      <c r="A120" s="6"/>
      <c r="B120" s="11" t="s">
        <v>609</v>
      </c>
    </row>
    <row r="121" spans="1:2">
      <c r="A121" s="6"/>
      <c r="B121" s="11" t="s">
        <v>441</v>
      </c>
    </row>
    <row r="122" spans="1:2" ht="25.5">
      <c r="A122" s="6"/>
      <c r="B122" s="11" t="s">
        <v>462</v>
      </c>
    </row>
    <row r="123" spans="1:2">
      <c r="A123" s="6"/>
      <c r="B123" s="11" t="s">
        <v>477</v>
      </c>
    </row>
    <row r="124" spans="1:2">
      <c r="A124" s="6"/>
      <c r="B124" s="11" t="s">
        <v>459</v>
      </c>
    </row>
    <row r="125" spans="1:2" ht="93.95" customHeight="1">
      <c r="A125" s="6"/>
      <c r="B125" s="11" t="s">
        <v>474</v>
      </c>
    </row>
    <row r="126" spans="1:2">
      <c r="A126" s="6"/>
      <c r="B126" s="11" t="s">
        <v>475</v>
      </c>
    </row>
    <row r="127" spans="1:2">
      <c r="A127" s="6"/>
      <c r="B127" s="11"/>
    </row>
    <row r="128" spans="1:2" s="46" customFormat="1">
      <c r="A128" s="44" t="s">
        <v>511</v>
      </c>
      <c r="B128" s="48"/>
    </row>
    <row r="129" spans="1:2">
      <c r="A129" s="9"/>
      <c r="B129" s="8" t="s">
        <v>597</v>
      </c>
    </row>
    <row r="130" spans="1:2" ht="51">
      <c r="A130" s="6"/>
      <c r="B130" s="11" t="s">
        <v>598</v>
      </c>
    </row>
    <row r="131" spans="1:2">
      <c r="A131" s="6"/>
      <c r="B131" s="11" t="s">
        <v>609</v>
      </c>
    </row>
    <row r="132" spans="1:2">
      <c r="A132" s="6"/>
      <c r="B132" s="11" t="s">
        <v>483</v>
      </c>
    </row>
    <row r="133" spans="1:2">
      <c r="A133" s="6"/>
      <c r="B133" s="11" t="s">
        <v>484</v>
      </c>
    </row>
    <row r="134" spans="1:2" ht="25.5">
      <c r="A134" s="6"/>
      <c r="B134" s="11" t="s">
        <v>485</v>
      </c>
    </row>
    <row r="135" spans="1:2">
      <c r="A135" s="6"/>
      <c r="B135" s="11" t="s">
        <v>486</v>
      </c>
    </row>
    <row r="136" spans="1:2" ht="84.95" customHeight="1">
      <c r="A136" s="6"/>
      <c r="B136" s="11" t="s">
        <v>505</v>
      </c>
    </row>
    <row r="137" spans="1:2">
      <c r="A137" s="6"/>
      <c r="B137" s="11" t="s">
        <v>506</v>
      </c>
    </row>
    <row r="138" spans="1:2">
      <c r="A138" s="6"/>
      <c r="B138" s="11"/>
    </row>
    <row r="139" spans="1:2" s="46" customFormat="1">
      <c r="A139" s="44" t="s">
        <v>476</v>
      </c>
      <c r="B139" s="45"/>
    </row>
    <row r="140" spans="1:2">
      <c r="A140" s="6"/>
      <c r="B140" s="11" t="s">
        <v>601</v>
      </c>
    </row>
    <row r="141" spans="1:2" ht="51">
      <c r="A141" s="6"/>
      <c r="B141" s="11" t="s">
        <v>604</v>
      </c>
    </row>
    <row r="142" spans="1:2">
      <c r="A142" s="6"/>
      <c r="B142" s="11" t="s">
        <v>609</v>
      </c>
    </row>
    <row r="143" spans="1:2">
      <c r="A143" s="6"/>
      <c r="B143" s="11" t="s">
        <v>441</v>
      </c>
    </row>
    <row r="144" spans="1:2">
      <c r="A144" s="6"/>
      <c r="B144" s="11" t="s">
        <v>460</v>
      </c>
    </row>
    <row r="145" spans="1:2">
      <c r="A145" s="6"/>
      <c r="B145" s="11" t="s">
        <v>461</v>
      </c>
    </row>
    <row r="146" spans="1:2">
      <c r="A146" s="6"/>
      <c r="B146" s="11" t="s">
        <v>459</v>
      </c>
    </row>
    <row r="147" spans="1:2" ht="25.5" customHeight="1">
      <c r="A147" s="6"/>
      <c r="B147" s="11" t="s">
        <v>478</v>
      </c>
    </row>
    <row r="148" spans="1:2">
      <c r="A148" s="6"/>
      <c r="B148" s="11" t="s">
        <v>464</v>
      </c>
    </row>
    <row r="149" spans="1:2" s="46" customFormat="1">
      <c r="A149" s="44" t="s">
        <v>479</v>
      </c>
      <c r="B149" s="45"/>
    </row>
    <row r="150" spans="1:2">
      <c r="A150" s="6"/>
      <c r="B150" s="11" t="s">
        <v>517</v>
      </c>
    </row>
    <row r="151" spans="1:2" ht="51">
      <c r="A151" s="6"/>
      <c r="B151" s="11" t="s">
        <v>603</v>
      </c>
    </row>
    <row r="152" spans="1:2">
      <c r="A152" s="6"/>
      <c r="B152" s="11" t="s">
        <v>609</v>
      </c>
    </row>
    <row r="153" spans="1:2">
      <c r="A153" s="6"/>
      <c r="B153" s="11" t="s">
        <v>441</v>
      </c>
    </row>
    <row r="154" spans="1:2">
      <c r="A154" s="6"/>
      <c r="B154" s="11" t="s">
        <v>460</v>
      </c>
    </row>
    <row r="155" spans="1:2">
      <c r="A155" s="6"/>
      <c r="B155" s="11" t="s">
        <v>480</v>
      </c>
    </row>
    <row r="156" spans="1:2">
      <c r="A156" s="6"/>
      <c r="B156" s="11" t="s">
        <v>459</v>
      </c>
    </row>
    <row r="157" spans="1:2" ht="26.25" customHeight="1">
      <c r="A157" s="6"/>
      <c r="B157" s="11" t="s">
        <v>481</v>
      </c>
    </row>
    <row r="158" spans="1:2">
      <c r="A158" s="6"/>
      <c r="B158" s="11" t="s">
        <v>464</v>
      </c>
    </row>
    <row r="159" spans="1:2">
      <c r="A159" s="6"/>
      <c r="B159" s="11"/>
    </row>
    <row r="160" spans="1:2" s="46" customFormat="1">
      <c r="A160" s="44" t="s">
        <v>482</v>
      </c>
      <c r="B160" s="45"/>
    </row>
    <row r="161" spans="1:2">
      <c r="A161" s="6"/>
      <c r="B161" s="11" t="s">
        <v>518</v>
      </c>
    </row>
    <row r="162" spans="1:2" ht="38.25">
      <c r="A162" s="6"/>
      <c r="B162" s="11" t="s">
        <v>602</v>
      </c>
    </row>
    <row r="163" spans="1:2">
      <c r="A163" s="6"/>
      <c r="B163" s="11" t="s">
        <v>609</v>
      </c>
    </row>
    <row r="164" spans="1:2">
      <c r="A164" s="6"/>
      <c r="B164" s="11" t="s">
        <v>441</v>
      </c>
    </row>
    <row r="165" spans="1:2">
      <c r="A165" s="6"/>
      <c r="B165" s="11" t="s">
        <v>442</v>
      </c>
    </row>
    <row r="166" spans="1:2">
      <c r="A166" s="6"/>
      <c r="B166" s="11" t="s">
        <v>487</v>
      </c>
    </row>
    <row r="167" spans="1:2">
      <c r="A167" s="6"/>
      <c r="B167" s="11" t="s">
        <v>459</v>
      </c>
    </row>
    <row r="168" spans="1:2" ht="56.1" customHeight="1">
      <c r="A168" s="6"/>
      <c r="B168" s="11" t="s">
        <v>488</v>
      </c>
    </row>
    <row r="169" spans="1:2">
      <c r="A169" s="6"/>
      <c r="B169" s="11" t="s">
        <v>410</v>
      </c>
    </row>
    <row r="176" spans="1:2">
      <c r="A176" s="9"/>
      <c r="B176"/>
    </row>
    <row r="177" spans="1:2">
      <c r="A177" s="9"/>
      <c r="B177" s="15"/>
    </row>
    <row r="178" spans="1:2">
      <c r="B178" s="11"/>
    </row>
    <row r="179" spans="1:2">
      <c r="B179" s="11"/>
    </row>
    <row r="180" spans="1:2">
      <c r="B180" s="11"/>
    </row>
    <row r="181" spans="1:2">
      <c r="B181" s="11"/>
    </row>
    <row r="182" spans="1:2">
      <c r="B182" s="11"/>
    </row>
    <row r="183" spans="1:2">
      <c r="B183" s="11"/>
    </row>
    <row r="184" spans="1:2">
      <c r="B184" s="11"/>
    </row>
    <row r="185" spans="1:2">
      <c r="B185" s="11"/>
    </row>
  </sheetData>
  <phoneticPr fontId="3" type="noConversion"/>
  <pageMargins left="0.7" right="0.7" top="0.75" bottom="0.75" header="0.3" footer="0.3"/>
  <pageSetup scale="56" fitToHeight="3" orientation="portrait"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1AEF9-EDCD-4A9B-AF2A-FD1D7C15EDCA}">
  <sheetPr>
    <tabColor rgb="FFFF0000"/>
  </sheetPr>
  <dimension ref="A1"/>
  <sheetViews>
    <sheetView workbookViewId="0">
      <selection activeCell="O39" sqref="O39"/>
    </sheetView>
  </sheetViews>
  <sheetFormatPr defaultColWidth="8.875" defaultRowHeight="12.75"/>
  <sheetData/>
  <pageMargins left="0.7" right="0.7" top="0.75" bottom="0.75" header="0.3" footer="0.3"/>
  <pageSetup orientation="portrait" r:id="rId1"/>
  <drawing r:id="rId2"/>
  <legacyDrawing r:id="rId3"/>
  <oleObjects>
    <mc:AlternateContent xmlns:mc="http://schemas.openxmlformats.org/markup-compatibility/2006">
      <mc:Choice Requires="x14">
        <oleObject progId="Word.Document.12" shapeId="4097" r:id="rId4">
          <objectPr defaultSize="0" autoPict="0" r:id="rId5">
            <anchor moveWithCells="1">
              <from>
                <xdr:col>0</xdr:col>
                <xdr:colOff>28575</xdr:colOff>
                <xdr:row>0</xdr:row>
                <xdr:rowOff>0</xdr:rowOff>
              </from>
              <to>
                <xdr:col>12</xdr:col>
                <xdr:colOff>152400</xdr:colOff>
                <xdr:row>37</xdr:row>
                <xdr:rowOff>142875</xdr:rowOff>
              </to>
            </anchor>
          </objectPr>
        </oleObject>
      </mc:Choice>
      <mc:Fallback>
        <oleObject progId="Word.Document.12" shapeId="4097" r:id="rId4"/>
      </mc:Fallback>
    </mc:AlternateContent>
  </oleObjec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7</vt:i4>
      </vt:variant>
      <vt:variant>
        <vt:lpstr>Named Ranges</vt:lpstr>
      </vt:variant>
      <vt:variant>
        <vt:i4>3</vt:i4>
      </vt:variant>
    </vt:vector>
  </HeadingPairs>
  <TitlesOfParts>
    <vt:vector size="10" baseType="lpstr">
      <vt:lpstr>2026 Instructions</vt:lpstr>
      <vt:lpstr>Resort Data</vt:lpstr>
      <vt:lpstr>Labor and Emp Data</vt:lpstr>
      <vt:lpstr>Job Detail Data</vt:lpstr>
      <vt:lpstr>Reference Conversions</vt:lpstr>
      <vt:lpstr>Reference Prevailing Wage </vt:lpstr>
      <vt:lpstr>2026 Confidentiality Info</vt:lpstr>
      <vt:lpstr>'Job Detail Data'!Print_Area</vt:lpstr>
      <vt:lpstr>'Reference Prevailing Wage '!Print_Area</vt:lpstr>
      <vt:lpstr>'Job Detail Data'!Print_Titles</vt:lpstr>
    </vt:vector>
  </TitlesOfParts>
  <Manager/>
  <Company>Sierra Research Associates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NSAA Salary Survey</dc:title>
  <dc:subject/>
  <dc:creator>Dr. H. Richins / Charles Riley</dc:creator>
  <cp:keywords/>
  <dc:description>Copyright 2023  Sierra Research Associates LLC</dc:description>
  <cp:lastModifiedBy>Charlie Riley</cp:lastModifiedBy>
  <cp:lastPrinted>2021-02-15T06:11:32Z</cp:lastPrinted>
  <dcterms:created xsi:type="dcterms:W3CDTF">2005-10-14T18:14:33Z</dcterms:created>
  <dcterms:modified xsi:type="dcterms:W3CDTF">2026-02-05T23:55:01Z</dcterms:modified>
  <cp:category/>
</cp:coreProperties>
</file>